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5480" windowHeight="11640" activeTab="1"/>
  </bookViews>
  <sheets>
    <sheet name="Overview" sheetId="2" r:id="rId1"/>
    <sheet name="Summary" sheetId="1" r:id="rId2"/>
    <sheet name="Crossing Event Calculation" sheetId="5" r:id="rId3"/>
    <sheet name="Lookup" sheetId="3" r:id="rId4"/>
  </sheets>
  <definedNames>
    <definedName name="CrossingType">Lookup!$G$2:$G$8</definedName>
    <definedName name="_xlnm.Print_Area" localSheetId="1">Summary!$B$2:$G$61</definedName>
  </definedNames>
  <calcPr calcId="125725"/>
</workbook>
</file>

<file path=xl/calcChain.xml><?xml version="1.0" encoding="utf-8"?>
<calcChain xmlns="http://schemas.openxmlformats.org/spreadsheetml/2006/main">
  <c r="A605" i="5"/>
  <c r="A606" s="1"/>
  <c r="A607" l="1"/>
  <c r="F29" i="1"/>
  <c r="F30"/>
  <c r="AG25" i="5"/>
  <c r="AA25"/>
  <c r="AG24"/>
  <c r="AA24"/>
  <c r="AT23"/>
  <c r="AN23"/>
  <c r="AN24" s="1"/>
  <c r="AG23"/>
  <c r="AA23"/>
  <c r="F22" i="1"/>
  <c r="E22"/>
  <c r="E12"/>
  <c r="A608" i="5" l="1"/>
  <c r="F36" i="1"/>
  <c r="F31"/>
  <c r="F44"/>
  <c r="AH593" i="5" s="1"/>
  <c r="AN25"/>
  <c r="AT24"/>
  <c r="AA26"/>
  <c r="AG26"/>
  <c r="AC27" l="1"/>
  <c r="AC31"/>
  <c r="AC35"/>
  <c r="AC39"/>
  <c r="AC43"/>
  <c r="AC47"/>
  <c r="AC51"/>
  <c r="AC55"/>
  <c r="AC59"/>
  <c r="AC63"/>
  <c r="AC67"/>
  <c r="AC71"/>
  <c r="AC75"/>
  <c r="AC79"/>
  <c r="AC83"/>
  <c r="AC87"/>
  <c r="AC91"/>
  <c r="AC95"/>
  <c r="AC99"/>
  <c r="AC103"/>
  <c r="AC107"/>
  <c r="AC111"/>
  <c r="AC115"/>
  <c r="AC119"/>
  <c r="AC123"/>
  <c r="AC127"/>
  <c r="AC131"/>
  <c r="AC135"/>
  <c r="AC139"/>
  <c r="AC143"/>
  <c r="AC147"/>
  <c r="AC151"/>
  <c r="AC155"/>
  <c r="AC159"/>
  <c r="AC163"/>
  <c r="AC167"/>
  <c r="AC171"/>
  <c r="AC175"/>
  <c r="AC179"/>
  <c r="AC183"/>
  <c r="AC187"/>
  <c r="AC191"/>
  <c r="AC195"/>
  <c r="AC199"/>
  <c r="AC203"/>
  <c r="AC207"/>
  <c r="AC211"/>
  <c r="AC215"/>
  <c r="AC219"/>
  <c r="AC223"/>
  <c r="AC227"/>
  <c r="AC231"/>
  <c r="AC235"/>
  <c r="AC239"/>
  <c r="AC243"/>
  <c r="AC247"/>
  <c r="AC251"/>
  <c r="AC255"/>
  <c r="AC259"/>
  <c r="AC263"/>
  <c r="AC271"/>
  <c r="AC275"/>
  <c r="AC279"/>
  <c r="AC283"/>
  <c r="AC287"/>
  <c r="AC291"/>
  <c r="AC299"/>
  <c r="AC303"/>
  <c r="AC311"/>
  <c r="AC323"/>
  <c r="AC331"/>
  <c r="AC339"/>
  <c r="AC347"/>
  <c r="AC355"/>
  <c r="AC367"/>
  <c r="AC379"/>
  <c r="AC387"/>
  <c r="AC395"/>
  <c r="AC407"/>
  <c r="AC415"/>
  <c r="AC423"/>
  <c r="AC435"/>
  <c r="AC443"/>
  <c r="AC451"/>
  <c r="AC463"/>
  <c r="AC475"/>
  <c r="AC483"/>
  <c r="AC491"/>
  <c r="AC503"/>
  <c r="AC511"/>
  <c r="AC519"/>
  <c r="AC531"/>
  <c r="AC539"/>
  <c r="AC547"/>
  <c r="AC555"/>
  <c r="AC567"/>
  <c r="AC575"/>
  <c r="AC583"/>
  <c r="AC595"/>
  <c r="AC603"/>
  <c r="AC502"/>
  <c r="AC522"/>
  <c r="AC534"/>
  <c r="AC546"/>
  <c r="AC558"/>
  <c r="AC566"/>
  <c r="AC578"/>
  <c r="AC590"/>
  <c r="AC602"/>
  <c r="AC549"/>
  <c r="AC561"/>
  <c r="AC577"/>
  <c r="AC593"/>
  <c r="AC23"/>
  <c r="AC26"/>
  <c r="AC30"/>
  <c r="AC34"/>
  <c r="AC38"/>
  <c r="AC42"/>
  <c r="AC46"/>
  <c r="AC50"/>
  <c r="AC54"/>
  <c r="AC58"/>
  <c r="AC62"/>
  <c r="AC66"/>
  <c r="AC70"/>
  <c r="AC74"/>
  <c r="AC78"/>
  <c r="AC82"/>
  <c r="AC86"/>
  <c r="AC90"/>
  <c r="AC94"/>
  <c r="AC98"/>
  <c r="AC102"/>
  <c r="AC106"/>
  <c r="AC110"/>
  <c r="AC114"/>
  <c r="AC118"/>
  <c r="AC122"/>
  <c r="AC126"/>
  <c r="AC130"/>
  <c r="AC134"/>
  <c r="AC138"/>
  <c r="AC142"/>
  <c r="AC146"/>
  <c r="AC150"/>
  <c r="AC154"/>
  <c r="AC158"/>
  <c r="AC162"/>
  <c r="AC166"/>
  <c r="AC170"/>
  <c r="AC174"/>
  <c r="AC178"/>
  <c r="AC182"/>
  <c r="AC186"/>
  <c r="AC190"/>
  <c r="AC194"/>
  <c r="AC198"/>
  <c r="AC202"/>
  <c r="AC206"/>
  <c r="AC210"/>
  <c r="AC214"/>
  <c r="AC218"/>
  <c r="AC222"/>
  <c r="AC226"/>
  <c r="AC230"/>
  <c r="AC234"/>
  <c r="AC238"/>
  <c r="AC242"/>
  <c r="AC246"/>
  <c r="AC250"/>
  <c r="AC254"/>
  <c r="AC258"/>
  <c r="AC262"/>
  <c r="AC266"/>
  <c r="AC270"/>
  <c r="AC274"/>
  <c r="AC278"/>
  <c r="AC282"/>
  <c r="AC286"/>
  <c r="AC290"/>
  <c r="AC294"/>
  <c r="AC298"/>
  <c r="AC302"/>
  <c r="AC306"/>
  <c r="AC310"/>
  <c r="AC314"/>
  <c r="AC318"/>
  <c r="AC322"/>
  <c r="AC326"/>
  <c r="AC330"/>
  <c r="AC334"/>
  <c r="AC338"/>
  <c r="AC342"/>
  <c r="AC346"/>
  <c r="AC350"/>
  <c r="AC354"/>
  <c r="AC358"/>
  <c r="AC362"/>
  <c r="AC366"/>
  <c r="AC370"/>
  <c r="AC374"/>
  <c r="AC378"/>
  <c r="AC382"/>
  <c r="AC386"/>
  <c r="AC390"/>
  <c r="AC394"/>
  <c r="AC398"/>
  <c r="AC402"/>
  <c r="AC406"/>
  <c r="AC410"/>
  <c r="AC414"/>
  <c r="AC418"/>
  <c r="AC422"/>
  <c r="AC426"/>
  <c r="AC430"/>
  <c r="AC434"/>
  <c r="AC438"/>
  <c r="AC442"/>
  <c r="AC446"/>
  <c r="AC450"/>
  <c r="AC454"/>
  <c r="AC458"/>
  <c r="AC462"/>
  <c r="AC466"/>
  <c r="AC470"/>
  <c r="AC474"/>
  <c r="AC478"/>
  <c r="AC482"/>
  <c r="AC486"/>
  <c r="AC490"/>
  <c r="AC498"/>
  <c r="AC506"/>
  <c r="AC514"/>
  <c r="AC526"/>
  <c r="AC538"/>
  <c r="AC550"/>
  <c r="AC570"/>
  <c r="AC582"/>
  <c r="AC594"/>
  <c r="AC22"/>
  <c r="AC565"/>
  <c r="AC581"/>
  <c r="AC597"/>
  <c r="AC25"/>
  <c r="AC29"/>
  <c r="AC33"/>
  <c r="AC37"/>
  <c r="AC41"/>
  <c r="AC45"/>
  <c r="AC49"/>
  <c r="AC53"/>
  <c r="AC57"/>
  <c r="AC61"/>
  <c r="AC65"/>
  <c r="AC69"/>
  <c r="AC73"/>
  <c r="AC77"/>
  <c r="AC81"/>
  <c r="AC85"/>
  <c r="AC89"/>
  <c r="AC93"/>
  <c r="AC97"/>
  <c r="AC101"/>
  <c r="AC105"/>
  <c r="AC109"/>
  <c r="AC113"/>
  <c r="AC117"/>
  <c r="AC121"/>
  <c r="AC125"/>
  <c r="AC129"/>
  <c r="AC133"/>
  <c r="AC137"/>
  <c r="AC141"/>
  <c r="AC145"/>
  <c r="AC149"/>
  <c r="AC153"/>
  <c r="AC157"/>
  <c r="AC161"/>
  <c r="AC165"/>
  <c r="AC169"/>
  <c r="AC173"/>
  <c r="AC177"/>
  <c r="AC181"/>
  <c r="AC185"/>
  <c r="AC189"/>
  <c r="AC193"/>
  <c r="AC197"/>
  <c r="AC201"/>
  <c r="AC205"/>
  <c r="AC209"/>
  <c r="AC213"/>
  <c r="AC217"/>
  <c r="AC221"/>
  <c r="AC225"/>
  <c r="AC229"/>
  <c r="AC233"/>
  <c r="AC237"/>
  <c r="AC241"/>
  <c r="AC245"/>
  <c r="AC249"/>
  <c r="AC253"/>
  <c r="AC257"/>
  <c r="AC261"/>
  <c r="AC265"/>
  <c r="AC269"/>
  <c r="AC273"/>
  <c r="AC277"/>
  <c r="AC281"/>
  <c r="AC285"/>
  <c r="AC289"/>
  <c r="AC293"/>
  <c r="AC297"/>
  <c r="AC301"/>
  <c r="AC305"/>
  <c r="AC309"/>
  <c r="AC313"/>
  <c r="AC317"/>
  <c r="AC321"/>
  <c r="AC325"/>
  <c r="AC329"/>
  <c r="AC333"/>
  <c r="AC337"/>
  <c r="AC341"/>
  <c r="AC345"/>
  <c r="AC349"/>
  <c r="AC353"/>
  <c r="AC357"/>
  <c r="AC361"/>
  <c r="AC365"/>
  <c r="AC369"/>
  <c r="AC373"/>
  <c r="AC377"/>
  <c r="AC381"/>
  <c r="AC385"/>
  <c r="AC389"/>
  <c r="AC393"/>
  <c r="AC397"/>
  <c r="AC401"/>
  <c r="AC405"/>
  <c r="AC409"/>
  <c r="AC413"/>
  <c r="AC417"/>
  <c r="AC421"/>
  <c r="AC425"/>
  <c r="AC429"/>
  <c r="AC433"/>
  <c r="AC437"/>
  <c r="AC441"/>
  <c r="AC445"/>
  <c r="AC449"/>
  <c r="AC453"/>
  <c r="AC457"/>
  <c r="AC461"/>
  <c r="AC465"/>
  <c r="AC469"/>
  <c r="AC473"/>
  <c r="AC477"/>
  <c r="AC481"/>
  <c r="AC485"/>
  <c r="AC489"/>
  <c r="AC493"/>
  <c r="AC497"/>
  <c r="AC501"/>
  <c r="AC505"/>
  <c r="AC509"/>
  <c r="AC513"/>
  <c r="AC517"/>
  <c r="AC521"/>
  <c r="AC525"/>
  <c r="AC529"/>
  <c r="AC533"/>
  <c r="AC537"/>
  <c r="AC541"/>
  <c r="AC553"/>
  <c r="AC569"/>
  <c r="AC585"/>
  <c r="AC24"/>
  <c r="AC28"/>
  <c r="AC32"/>
  <c r="AC36"/>
  <c r="AC40"/>
  <c r="AC44"/>
  <c r="AC48"/>
  <c r="AC52"/>
  <c r="AC56"/>
  <c r="AC60"/>
  <c r="AC64"/>
  <c r="AC68"/>
  <c r="AC72"/>
  <c r="AC76"/>
  <c r="AC80"/>
  <c r="AC84"/>
  <c r="AC88"/>
  <c r="AC92"/>
  <c r="AC96"/>
  <c r="AC100"/>
  <c r="AC104"/>
  <c r="AC108"/>
  <c r="AC112"/>
  <c r="AC116"/>
  <c r="AC120"/>
  <c r="AC124"/>
  <c r="AC128"/>
  <c r="AC132"/>
  <c r="AC136"/>
  <c r="AC140"/>
  <c r="AC144"/>
  <c r="AC148"/>
  <c r="AC152"/>
  <c r="AC156"/>
  <c r="AC160"/>
  <c r="AC164"/>
  <c r="AC168"/>
  <c r="AC172"/>
  <c r="AC176"/>
  <c r="AC180"/>
  <c r="AC184"/>
  <c r="AC188"/>
  <c r="AC192"/>
  <c r="AC196"/>
  <c r="AC200"/>
  <c r="AC204"/>
  <c r="AC208"/>
  <c r="AC212"/>
  <c r="AC216"/>
  <c r="AC220"/>
  <c r="AC224"/>
  <c r="AC228"/>
  <c r="AC232"/>
  <c r="AC236"/>
  <c r="AC240"/>
  <c r="AC244"/>
  <c r="AC248"/>
  <c r="AC252"/>
  <c r="AC256"/>
  <c r="AC260"/>
  <c r="AC264"/>
  <c r="AC268"/>
  <c r="AC272"/>
  <c r="AC276"/>
  <c r="AC280"/>
  <c r="AC284"/>
  <c r="AC288"/>
  <c r="AC292"/>
  <c r="AC296"/>
  <c r="AC300"/>
  <c r="AC304"/>
  <c r="AC308"/>
  <c r="AC312"/>
  <c r="AC316"/>
  <c r="AC320"/>
  <c r="AC324"/>
  <c r="AC328"/>
  <c r="AC332"/>
  <c r="AC336"/>
  <c r="AC340"/>
  <c r="AC344"/>
  <c r="AC348"/>
  <c r="AC352"/>
  <c r="AC356"/>
  <c r="AC360"/>
  <c r="AC364"/>
  <c r="AC368"/>
  <c r="AC372"/>
  <c r="AC376"/>
  <c r="AC380"/>
  <c r="AC384"/>
  <c r="AC388"/>
  <c r="AC392"/>
  <c r="AC396"/>
  <c r="AC400"/>
  <c r="AC404"/>
  <c r="AC408"/>
  <c r="AC412"/>
  <c r="AC416"/>
  <c r="AC420"/>
  <c r="AC424"/>
  <c r="AC428"/>
  <c r="AC432"/>
  <c r="AC436"/>
  <c r="AC440"/>
  <c r="AC444"/>
  <c r="AC448"/>
  <c r="AC452"/>
  <c r="AC456"/>
  <c r="AC460"/>
  <c r="AC464"/>
  <c r="AC468"/>
  <c r="AC472"/>
  <c r="AC476"/>
  <c r="AC480"/>
  <c r="AC484"/>
  <c r="AC488"/>
  <c r="AC492"/>
  <c r="AC496"/>
  <c r="AC500"/>
  <c r="AC504"/>
  <c r="AC508"/>
  <c r="AC512"/>
  <c r="AC516"/>
  <c r="AC520"/>
  <c r="AC524"/>
  <c r="AC528"/>
  <c r="AC532"/>
  <c r="AC536"/>
  <c r="AC540"/>
  <c r="AC544"/>
  <c r="AC548"/>
  <c r="AC552"/>
  <c r="AC556"/>
  <c r="AC560"/>
  <c r="AC564"/>
  <c r="AC568"/>
  <c r="AC572"/>
  <c r="AC576"/>
  <c r="AC580"/>
  <c r="AC584"/>
  <c r="AC588"/>
  <c r="AC592"/>
  <c r="AC596"/>
  <c r="AC600"/>
  <c r="AC604"/>
  <c r="AC267"/>
  <c r="AC295"/>
  <c r="AC307"/>
  <c r="AC315"/>
  <c r="AC319"/>
  <c r="AC327"/>
  <c r="AC335"/>
  <c r="AC343"/>
  <c r="AC351"/>
  <c r="AC359"/>
  <c r="AC363"/>
  <c r="AC371"/>
  <c r="AC375"/>
  <c r="AC383"/>
  <c r="AC391"/>
  <c r="AC399"/>
  <c r="AC403"/>
  <c r="AC411"/>
  <c r="AC419"/>
  <c r="AC427"/>
  <c r="AC431"/>
  <c r="AC439"/>
  <c r="AC447"/>
  <c r="AC455"/>
  <c r="AC459"/>
  <c r="AC467"/>
  <c r="AC471"/>
  <c r="AC479"/>
  <c r="AC487"/>
  <c r="AC495"/>
  <c r="AC499"/>
  <c r="AC507"/>
  <c r="AC515"/>
  <c r="AC523"/>
  <c r="AC527"/>
  <c r="AC535"/>
  <c r="AC543"/>
  <c r="AC551"/>
  <c r="AC559"/>
  <c r="AC563"/>
  <c r="AC571"/>
  <c r="AC579"/>
  <c r="AC587"/>
  <c r="AC591"/>
  <c r="AC599"/>
  <c r="AC494"/>
  <c r="AC510"/>
  <c r="AC518"/>
  <c r="AC530"/>
  <c r="AC542"/>
  <c r="AC554"/>
  <c r="AC562"/>
  <c r="AC574"/>
  <c r="AC586"/>
  <c r="AC598"/>
  <c r="AC545"/>
  <c r="AC557"/>
  <c r="AC573"/>
  <c r="AC589"/>
  <c r="AC601"/>
  <c r="A609"/>
  <c r="AV12"/>
  <c r="AB357"/>
  <c r="AB333"/>
  <c r="AB81"/>
  <c r="AB330"/>
  <c r="AB161"/>
  <c r="AB274"/>
  <c r="AB69"/>
  <c r="AB372"/>
  <c r="AB407"/>
  <c r="AB165"/>
  <c r="AB356"/>
  <c r="AB387"/>
  <c r="AB197"/>
  <c r="AB177"/>
  <c r="AB164"/>
  <c r="AH63"/>
  <c r="AB79"/>
  <c r="AH103"/>
  <c r="AB53"/>
  <c r="AB65"/>
  <c r="AB124"/>
  <c r="AB499"/>
  <c r="AB39"/>
  <c r="AB493"/>
  <c r="AB101"/>
  <c r="AB209"/>
  <c r="AB237"/>
  <c r="AB56"/>
  <c r="AB252"/>
  <c r="AH136"/>
  <c r="AB138"/>
  <c r="AB583"/>
  <c r="AB251"/>
  <c r="AB576"/>
  <c r="AH244"/>
  <c r="AB149"/>
  <c r="AB225"/>
  <c r="AB129"/>
  <c r="AB33"/>
  <c r="AB22"/>
  <c r="AB228"/>
  <c r="AB479"/>
  <c r="AB122"/>
  <c r="AB455"/>
  <c r="AB191"/>
  <c r="AB564"/>
  <c r="AH24"/>
  <c r="AB213"/>
  <c r="AB117"/>
  <c r="AB37"/>
  <c r="AB145"/>
  <c r="AB97"/>
  <c r="AB49"/>
  <c r="AI12"/>
  <c r="AB269"/>
  <c r="AB437"/>
  <c r="AB104"/>
  <c r="AB184"/>
  <c r="AB312"/>
  <c r="AB424"/>
  <c r="AB429"/>
  <c r="AB82"/>
  <c r="AB226"/>
  <c r="AB386"/>
  <c r="AB301"/>
  <c r="AB171"/>
  <c r="AB311"/>
  <c r="AB464"/>
  <c r="AB477"/>
  <c r="AB498"/>
  <c r="AH510"/>
  <c r="AB181"/>
  <c r="AB133"/>
  <c r="AB85"/>
  <c r="AB193"/>
  <c r="AB113"/>
  <c r="AB265"/>
  <c r="AB365"/>
  <c r="AB84"/>
  <c r="AB168"/>
  <c r="AB276"/>
  <c r="AB420"/>
  <c r="AH321"/>
  <c r="AH583"/>
  <c r="AB194"/>
  <c r="AB354"/>
  <c r="AH32"/>
  <c r="AB123"/>
  <c r="AB279"/>
  <c r="AB587"/>
  <c r="AH148"/>
  <c r="AH128"/>
  <c r="AH121"/>
  <c r="AB233"/>
  <c r="AB313"/>
  <c r="AB413"/>
  <c r="AB68"/>
  <c r="AB132"/>
  <c r="AB220"/>
  <c r="AB308"/>
  <c r="AB380"/>
  <c r="AB591"/>
  <c r="AB433"/>
  <c r="AB42"/>
  <c r="AB186"/>
  <c r="AB294"/>
  <c r="AB406"/>
  <c r="AH391"/>
  <c r="AB95"/>
  <c r="AB203"/>
  <c r="AB343"/>
  <c r="AH166"/>
  <c r="AH52"/>
  <c r="AH23"/>
  <c r="AB510"/>
  <c r="AH324"/>
  <c r="AB257"/>
  <c r="AB321"/>
  <c r="AB385"/>
  <c r="AB44"/>
  <c r="AB100"/>
  <c r="AB140"/>
  <c r="AB200"/>
  <c r="AB268"/>
  <c r="AB332"/>
  <c r="AB412"/>
  <c r="AB527"/>
  <c r="AB229"/>
  <c r="AH56"/>
  <c r="AB74"/>
  <c r="AB150"/>
  <c r="AB250"/>
  <c r="AB338"/>
  <c r="AB422"/>
  <c r="AH335"/>
  <c r="AB55"/>
  <c r="AB139"/>
  <c r="AB235"/>
  <c r="AB319"/>
  <c r="AB411"/>
  <c r="AB512"/>
  <c r="AH98"/>
  <c r="AB557"/>
  <c r="AH551"/>
  <c r="AH39"/>
  <c r="AH297"/>
  <c r="AB249"/>
  <c r="AB309"/>
  <c r="AB345"/>
  <c r="AB389"/>
  <c r="AB40"/>
  <c r="AB76"/>
  <c r="AB108"/>
  <c r="AB152"/>
  <c r="AB188"/>
  <c r="AB244"/>
  <c r="AB296"/>
  <c r="AB340"/>
  <c r="AB392"/>
  <c r="AB444"/>
  <c r="AH86"/>
  <c r="AB285"/>
  <c r="AB563"/>
  <c r="AB38"/>
  <c r="AB102"/>
  <c r="AB182"/>
  <c r="AB234"/>
  <c r="AB298"/>
  <c r="AB378"/>
  <c r="AB442"/>
  <c r="AH104"/>
  <c r="AB24"/>
  <c r="AB87"/>
  <c r="AB151"/>
  <c r="AB231"/>
  <c r="AB287"/>
  <c r="AB351"/>
  <c r="AB491"/>
  <c r="AB484"/>
  <c r="AB592"/>
  <c r="AH407"/>
  <c r="AB581"/>
  <c r="AH240"/>
  <c r="AB566"/>
  <c r="AH273"/>
  <c r="AH543"/>
  <c r="AI13"/>
  <c r="AB253"/>
  <c r="AB273"/>
  <c r="AB329"/>
  <c r="AB361"/>
  <c r="AB405"/>
  <c r="AB36"/>
  <c r="AB60"/>
  <c r="AB88"/>
  <c r="AB120"/>
  <c r="AB148"/>
  <c r="AB172"/>
  <c r="AB212"/>
  <c r="AB248"/>
  <c r="AB284"/>
  <c r="AB328"/>
  <c r="AB360"/>
  <c r="AB396"/>
  <c r="AB440"/>
  <c r="AB559"/>
  <c r="AH143"/>
  <c r="AB401"/>
  <c r="AB515"/>
  <c r="AH134"/>
  <c r="AB66"/>
  <c r="AB106"/>
  <c r="AB162"/>
  <c r="AB214"/>
  <c r="AB266"/>
  <c r="AB310"/>
  <c r="AB362"/>
  <c r="AB418"/>
  <c r="AB519"/>
  <c r="AH182"/>
  <c r="AB341"/>
  <c r="AB59"/>
  <c r="AB119"/>
  <c r="AB167"/>
  <c r="AB207"/>
  <c r="AB267"/>
  <c r="AB315"/>
  <c r="AB363"/>
  <c r="AB459"/>
  <c r="AH271"/>
  <c r="AB524"/>
  <c r="AH45"/>
  <c r="AH204"/>
  <c r="AB501"/>
  <c r="AH62"/>
  <c r="AH256"/>
  <c r="AB550"/>
  <c r="AH115"/>
  <c r="AH161"/>
  <c r="AH371"/>
  <c r="AB245"/>
  <c r="AB261"/>
  <c r="AB305"/>
  <c r="AB325"/>
  <c r="AB349"/>
  <c r="AB381"/>
  <c r="AB409"/>
  <c r="AB28"/>
  <c r="AB52"/>
  <c r="AB72"/>
  <c r="AB92"/>
  <c r="AB116"/>
  <c r="AB136"/>
  <c r="AB156"/>
  <c r="AB180"/>
  <c r="AB204"/>
  <c r="AB232"/>
  <c r="AB264"/>
  <c r="AB292"/>
  <c r="AB316"/>
  <c r="AB348"/>
  <c r="AB376"/>
  <c r="AB404"/>
  <c r="AB436"/>
  <c r="AB495"/>
  <c r="AH40"/>
  <c r="AH264"/>
  <c r="AB397"/>
  <c r="AB445"/>
  <c r="AB595"/>
  <c r="AH216"/>
  <c r="AB54"/>
  <c r="AB98"/>
  <c r="AB130"/>
  <c r="AB166"/>
  <c r="AB210"/>
  <c r="AB246"/>
  <c r="AB278"/>
  <c r="AB322"/>
  <c r="AB358"/>
  <c r="AB394"/>
  <c r="AB438"/>
  <c r="AB535"/>
  <c r="AH111"/>
  <c r="AB297"/>
  <c r="AB31"/>
  <c r="AB63"/>
  <c r="AB107"/>
  <c r="AB143"/>
  <c r="AB183"/>
  <c r="AB223"/>
  <c r="AB255"/>
  <c r="AB295"/>
  <c r="AB335"/>
  <c r="AB379"/>
  <c r="AB423"/>
  <c r="AH36"/>
  <c r="AB480"/>
  <c r="AB544"/>
  <c r="AH37"/>
  <c r="AH123"/>
  <c r="AH471"/>
  <c r="AB545"/>
  <c r="AH46"/>
  <c r="AH144"/>
  <c r="AB478"/>
  <c r="AB562"/>
  <c r="AH60"/>
  <c r="AH97"/>
  <c r="AH443"/>
  <c r="AH595"/>
  <c r="F32" i="1"/>
  <c r="AB353" i="5"/>
  <c r="AB377"/>
  <c r="AB393"/>
  <c r="AB425"/>
  <c r="AB32"/>
  <c r="AB48"/>
  <c r="AB64"/>
  <c r="AB80"/>
  <c r="AB96"/>
  <c r="AB112"/>
  <c r="AB128"/>
  <c r="AB144"/>
  <c r="AB160"/>
  <c r="AB176"/>
  <c r="AB196"/>
  <c r="AB216"/>
  <c r="AB236"/>
  <c r="AB260"/>
  <c r="AB280"/>
  <c r="AB300"/>
  <c r="AB324"/>
  <c r="AB344"/>
  <c r="AB364"/>
  <c r="AB388"/>
  <c r="AB408"/>
  <c r="AB428"/>
  <c r="AB463"/>
  <c r="AB543"/>
  <c r="AH72"/>
  <c r="AH200"/>
  <c r="AB281"/>
  <c r="AB417"/>
  <c r="AB467"/>
  <c r="AB579"/>
  <c r="AH120"/>
  <c r="AB34"/>
  <c r="AB58"/>
  <c r="AB86"/>
  <c r="AB118"/>
  <c r="AB146"/>
  <c r="AB170"/>
  <c r="AB202"/>
  <c r="AB230"/>
  <c r="AB258"/>
  <c r="AB290"/>
  <c r="AB314"/>
  <c r="AB342"/>
  <c r="AB374"/>
  <c r="AB402"/>
  <c r="AB426"/>
  <c r="AB487"/>
  <c r="AB599"/>
  <c r="AH168"/>
  <c r="AB293"/>
  <c r="AB369"/>
  <c r="AB43"/>
  <c r="AB75"/>
  <c r="AB103"/>
  <c r="AB127"/>
  <c r="AB159"/>
  <c r="AB187"/>
  <c r="AB215"/>
  <c r="AB247"/>
  <c r="AB271"/>
  <c r="AB299"/>
  <c r="AB331"/>
  <c r="AB359"/>
  <c r="AB391"/>
  <c r="AB435"/>
  <c r="AB603"/>
  <c r="AB448"/>
  <c r="AB508"/>
  <c r="AB548"/>
  <c r="AB596"/>
  <c r="AH84"/>
  <c r="AH171"/>
  <c r="AB449"/>
  <c r="AB525"/>
  <c r="AB589"/>
  <c r="AH87"/>
  <c r="AH183"/>
  <c r="AB454"/>
  <c r="AB526"/>
  <c r="AB594"/>
  <c r="AH106"/>
  <c r="AH439"/>
  <c r="AH233"/>
  <c r="AH383"/>
  <c r="AH358"/>
  <c r="AB192"/>
  <c r="AB208"/>
  <c r="AB224"/>
  <c r="AB240"/>
  <c r="AB256"/>
  <c r="AB272"/>
  <c r="AB288"/>
  <c r="AB304"/>
  <c r="AB320"/>
  <c r="AB336"/>
  <c r="AB352"/>
  <c r="AB368"/>
  <c r="AB384"/>
  <c r="AB400"/>
  <c r="AB416"/>
  <c r="AB432"/>
  <c r="AB447"/>
  <c r="AB511"/>
  <c r="AB575"/>
  <c r="AH79"/>
  <c r="AH150"/>
  <c r="AH519"/>
  <c r="AB289"/>
  <c r="AB421"/>
  <c r="AB451"/>
  <c r="AB531"/>
  <c r="AH44"/>
  <c r="AH127"/>
  <c r="AB26"/>
  <c r="AB50"/>
  <c r="AB70"/>
  <c r="AB90"/>
  <c r="AB114"/>
  <c r="AB134"/>
  <c r="AB154"/>
  <c r="AB178"/>
  <c r="AB198"/>
  <c r="AB218"/>
  <c r="AB242"/>
  <c r="AB262"/>
  <c r="AB282"/>
  <c r="AB306"/>
  <c r="AB326"/>
  <c r="AB346"/>
  <c r="AB370"/>
  <c r="AB390"/>
  <c r="AB410"/>
  <c r="AB434"/>
  <c r="AB471"/>
  <c r="AB551"/>
  <c r="AH54"/>
  <c r="AH175"/>
  <c r="AB241"/>
  <c r="AB337"/>
  <c r="AB27"/>
  <c r="AB47"/>
  <c r="AB71"/>
  <c r="AB91"/>
  <c r="AB111"/>
  <c r="AB135"/>
  <c r="AB155"/>
  <c r="AB175"/>
  <c r="AB199"/>
  <c r="AB219"/>
  <c r="AB239"/>
  <c r="AB263"/>
  <c r="AB283"/>
  <c r="AB303"/>
  <c r="AB327"/>
  <c r="AB347"/>
  <c r="AB371"/>
  <c r="AB403"/>
  <c r="AB427"/>
  <c r="AB523"/>
  <c r="AH152"/>
  <c r="AB460"/>
  <c r="AB492"/>
  <c r="AB532"/>
  <c r="AB572"/>
  <c r="AH25"/>
  <c r="AH82"/>
  <c r="AH139"/>
  <c r="AH236"/>
  <c r="AB469"/>
  <c r="AB517"/>
  <c r="AB561"/>
  <c r="AH38"/>
  <c r="AH96"/>
  <c r="AH160"/>
  <c r="AH423"/>
  <c r="AB482"/>
  <c r="AB530"/>
  <c r="AB590"/>
  <c r="AH51"/>
  <c r="AH156"/>
  <c r="AH81"/>
  <c r="AH193"/>
  <c r="AH587"/>
  <c r="AH291"/>
  <c r="AH430"/>
  <c r="AB441"/>
  <c r="AB483"/>
  <c r="AB547"/>
  <c r="AH28"/>
  <c r="AH70"/>
  <c r="AH184"/>
  <c r="AB30"/>
  <c r="AB46"/>
  <c r="AB62"/>
  <c r="AB78"/>
  <c r="AB94"/>
  <c r="AB110"/>
  <c r="AB126"/>
  <c r="AB142"/>
  <c r="AB158"/>
  <c r="AB174"/>
  <c r="AB190"/>
  <c r="AB206"/>
  <c r="AB222"/>
  <c r="AB238"/>
  <c r="AB254"/>
  <c r="AB270"/>
  <c r="AB286"/>
  <c r="AB302"/>
  <c r="AB318"/>
  <c r="AB334"/>
  <c r="AB350"/>
  <c r="AB366"/>
  <c r="AB382"/>
  <c r="AB398"/>
  <c r="AB414"/>
  <c r="AB430"/>
  <c r="AB446"/>
  <c r="AB503"/>
  <c r="AB567"/>
  <c r="AH48"/>
  <c r="AH118"/>
  <c r="AH232"/>
  <c r="AB277"/>
  <c r="AB317"/>
  <c r="AB373"/>
  <c r="AB35"/>
  <c r="AB51"/>
  <c r="AB67"/>
  <c r="AB83"/>
  <c r="AB99"/>
  <c r="AB115"/>
  <c r="AB131"/>
  <c r="AB147"/>
  <c r="AB163"/>
  <c r="AB179"/>
  <c r="AB195"/>
  <c r="AB211"/>
  <c r="AB227"/>
  <c r="AB243"/>
  <c r="AB259"/>
  <c r="AB275"/>
  <c r="AB291"/>
  <c r="AB307"/>
  <c r="AB323"/>
  <c r="AB339"/>
  <c r="AB355"/>
  <c r="AB375"/>
  <c r="AB395"/>
  <c r="AB419"/>
  <c r="AB439"/>
  <c r="AB539"/>
  <c r="AH102"/>
  <c r="AH455"/>
  <c r="AB468"/>
  <c r="AB500"/>
  <c r="AB528"/>
  <c r="AB556"/>
  <c r="AB588"/>
  <c r="AH29"/>
  <c r="AH59"/>
  <c r="AH116"/>
  <c r="AH164"/>
  <c r="AH252"/>
  <c r="AB461"/>
  <c r="AB497"/>
  <c r="AB533"/>
  <c r="AB577"/>
  <c r="AH26"/>
  <c r="AH64"/>
  <c r="AH126"/>
  <c r="AH174"/>
  <c r="AH289"/>
  <c r="AB466"/>
  <c r="AB502"/>
  <c r="AB542"/>
  <c r="AB582"/>
  <c r="AH27"/>
  <c r="AH74"/>
  <c r="AH170"/>
  <c r="AH53"/>
  <c r="AH129"/>
  <c r="AH276"/>
  <c r="AH230"/>
  <c r="AH235"/>
  <c r="AH302"/>
  <c r="AH574"/>
  <c r="AH428"/>
  <c r="AB367"/>
  <c r="AB383"/>
  <c r="AB399"/>
  <c r="AB415"/>
  <c r="AB431"/>
  <c r="AB475"/>
  <c r="AB555"/>
  <c r="AH95"/>
  <c r="AH248"/>
  <c r="AB452"/>
  <c r="AB476"/>
  <c r="AB496"/>
  <c r="AB516"/>
  <c r="AB540"/>
  <c r="AB560"/>
  <c r="AB580"/>
  <c r="AB604"/>
  <c r="AH41"/>
  <c r="AH66"/>
  <c r="AH107"/>
  <c r="AH146"/>
  <c r="AH180"/>
  <c r="AH319"/>
  <c r="AB453"/>
  <c r="AB481"/>
  <c r="AB513"/>
  <c r="AB541"/>
  <c r="AB565"/>
  <c r="AB597"/>
  <c r="AH42"/>
  <c r="AH78"/>
  <c r="AH119"/>
  <c r="AH151"/>
  <c r="AH192"/>
  <c r="AH359"/>
  <c r="AB462"/>
  <c r="AB486"/>
  <c r="AB518"/>
  <c r="AB546"/>
  <c r="AB574"/>
  <c r="AH22"/>
  <c r="AH43"/>
  <c r="AH76"/>
  <c r="AH138"/>
  <c r="AH186"/>
  <c r="AH280"/>
  <c r="AH65"/>
  <c r="AH101"/>
  <c r="AH137"/>
  <c r="AH181"/>
  <c r="AH213"/>
  <c r="AH249"/>
  <c r="AH301"/>
  <c r="AH349"/>
  <c r="AH475"/>
  <c r="AH210"/>
  <c r="AH262"/>
  <c r="AH327"/>
  <c r="AH511"/>
  <c r="AH207"/>
  <c r="AH255"/>
  <c r="AH332"/>
  <c r="AH483"/>
  <c r="AH278"/>
  <c r="AH334"/>
  <c r="AH394"/>
  <c r="AH462"/>
  <c r="AH554"/>
  <c r="AH364"/>
  <c r="AH496"/>
  <c r="AH165"/>
  <c r="AH209"/>
  <c r="AH245"/>
  <c r="AH283"/>
  <c r="AH340"/>
  <c r="AH459"/>
  <c r="AH198"/>
  <c r="AH250"/>
  <c r="AH304"/>
  <c r="AH415"/>
  <c r="AH199"/>
  <c r="AH251"/>
  <c r="AH307"/>
  <c r="AH419"/>
  <c r="AH270"/>
  <c r="AH318"/>
  <c r="AH382"/>
  <c r="AH446"/>
  <c r="AH522"/>
  <c r="AH352"/>
  <c r="AH480"/>
  <c r="AH99"/>
  <c r="AH140"/>
  <c r="AH188"/>
  <c r="AH375"/>
  <c r="AH73"/>
  <c r="AH105"/>
  <c r="AH149"/>
  <c r="AH185"/>
  <c r="AH225"/>
  <c r="AH267"/>
  <c r="AH308"/>
  <c r="AH379"/>
  <c r="AH571"/>
  <c r="AH226"/>
  <c r="AH265"/>
  <c r="AH345"/>
  <c r="AH527"/>
  <c r="AH219"/>
  <c r="AH284"/>
  <c r="AH339"/>
  <c r="AH499"/>
  <c r="AH298"/>
  <c r="AH346"/>
  <c r="AH398"/>
  <c r="AH490"/>
  <c r="AH558"/>
  <c r="AH396"/>
  <c r="AH369"/>
  <c r="AB443"/>
  <c r="AB507"/>
  <c r="AB571"/>
  <c r="AH88"/>
  <c r="AH159"/>
  <c r="AH328"/>
  <c r="AB456"/>
  <c r="AB472"/>
  <c r="AB488"/>
  <c r="AB504"/>
  <c r="AB520"/>
  <c r="AB536"/>
  <c r="AB552"/>
  <c r="AB568"/>
  <c r="AB584"/>
  <c r="AB600"/>
  <c r="AH33"/>
  <c r="AH49"/>
  <c r="AH75"/>
  <c r="AH100"/>
  <c r="AH130"/>
  <c r="AH162"/>
  <c r="AH187"/>
  <c r="AH305"/>
  <c r="AH599"/>
  <c r="AB465"/>
  <c r="AB485"/>
  <c r="AB509"/>
  <c r="AB529"/>
  <c r="AB549"/>
  <c r="AB573"/>
  <c r="AB593"/>
  <c r="AH30"/>
  <c r="AH55"/>
  <c r="AH80"/>
  <c r="AH110"/>
  <c r="AH142"/>
  <c r="AH167"/>
  <c r="AH208"/>
  <c r="AH303"/>
  <c r="AB450"/>
  <c r="AB470"/>
  <c r="AB494"/>
  <c r="AB514"/>
  <c r="AB534"/>
  <c r="AB558"/>
  <c r="AB578"/>
  <c r="AB598"/>
  <c r="AH35"/>
  <c r="AH58"/>
  <c r="AH83"/>
  <c r="AH124"/>
  <c r="AH163"/>
  <c r="AH212"/>
  <c r="AH344"/>
  <c r="AH57"/>
  <c r="AH85"/>
  <c r="AH117"/>
  <c r="AH145"/>
  <c r="AH169"/>
  <c r="AH201"/>
  <c r="AH229"/>
  <c r="AH257"/>
  <c r="AH299"/>
  <c r="AH331"/>
  <c r="AH395"/>
  <c r="AH523"/>
  <c r="AH202"/>
  <c r="AH242"/>
  <c r="AH288"/>
  <c r="AH329"/>
  <c r="AH447"/>
  <c r="AH191"/>
  <c r="AH231"/>
  <c r="AH263"/>
  <c r="AH316"/>
  <c r="AH403"/>
  <c r="AH547"/>
  <c r="AH294"/>
  <c r="AH326"/>
  <c r="AH362"/>
  <c r="AH426"/>
  <c r="AH478"/>
  <c r="AH526"/>
  <c r="AH590"/>
  <c r="AH416"/>
  <c r="AH556"/>
  <c r="AH68"/>
  <c r="AH91"/>
  <c r="AH114"/>
  <c r="AH132"/>
  <c r="AH155"/>
  <c r="AH178"/>
  <c r="AH220"/>
  <c r="AH312"/>
  <c r="AH535"/>
  <c r="AB457"/>
  <c r="AB473"/>
  <c r="AB489"/>
  <c r="AB505"/>
  <c r="AB521"/>
  <c r="AB537"/>
  <c r="AB553"/>
  <c r="AB569"/>
  <c r="AB585"/>
  <c r="AB601"/>
  <c r="AH34"/>
  <c r="AH50"/>
  <c r="AH71"/>
  <c r="AH94"/>
  <c r="AH112"/>
  <c r="AH135"/>
  <c r="AH158"/>
  <c r="AH176"/>
  <c r="AH224"/>
  <c r="AH296"/>
  <c r="AH487"/>
  <c r="AB458"/>
  <c r="AB474"/>
  <c r="AB490"/>
  <c r="AB506"/>
  <c r="AB522"/>
  <c r="AB538"/>
  <c r="AB554"/>
  <c r="AB570"/>
  <c r="AB586"/>
  <c r="AB602"/>
  <c r="AH31"/>
  <c r="AH47"/>
  <c r="AH67"/>
  <c r="AH92"/>
  <c r="AH122"/>
  <c r="AH147"/>
  <c r="AH179"/>
  <c r="AH228"/>
  <c r="AH287"/>
  <c r="AH567"/>
  <c r="AH69"/>
  <c r="AH89"/>
  <c r="AH113"/>
  <c r="AH133"/>
  <c r="AH153"/>
  <c r="AH177"/>
  <c r="AH197"/>
  <c r="AH217"/>
  <c r="AH241"/>
  <c r="AH261"/>
  <c r="AH285"/>
  <c r="AH317"/>
  <c r="AH347"/>
  <c r="AH411"/>
  <c r="AH507"/>
  <c r="AH603"/>
  <c r="AH218"/>
  <c r="AH246"/>
  <c r="AH279"/>
  <c r="AH320"/>
  <c r="AH351"/>
  <c r="AH463"/>
  <c r="AH591"/>
  <c r="AH215"/>
  <c r="AH239"/>
  <c r="AH275"/>
  <c r="AH309"/>
  <c r="AH348"/>
  <c r="AH467"/>
  <c r="AH563"/>
  <c r="AH282"/>
  <c r="AH314"/>
  <c r="AH342"/>
  <c r="AH366"/>
  <c r="AH414"/>
  <c r="AH458"/>
  <c r="AH494"/>
  <c r="AH542"/>
  <c r="AH586"/>
  <c r="AH368"/>
  <c r="AH464"/>
  <c r="AH588"/>
  <c r="AH384"/>
  <c r="AH432"/>
  <c r="AH524"/>
  <c r="AH417"/>
  <c r="AH429"/>
  <c r="AH460"/>
  <c r="AH512"/>
  <c r="AH353"/>
  <c r="AH433"/>
  <c r="AH560"/>
  <c r="AH385"/>
  <c r="AH465"/>
  <c r="AH481"/>
  <c r="AH497"/>
  <c r="AH544"/>
  <c r="AH592"/>
  <c r="AH397"/>
  <c r="AH461"/>
  <c r="AH513"/>
  <c r="AH525"/>
  <c r="AH565"/>
  <c r="AH569"/>
  <c r="AH400"/>
  <c r="AH448"/>
  <c r="AH492"/>
  <c r="AH528"/>
  <c r="AH576"/>
  <c r="AH365"/>
  <c r="AH401"/>
  <c r="AH449"/>
  <c r="AH493"/>
  <c r="AH529"/>
  <c r="AH539"/>
  <c r="AH194"/>
  <c r="AH214"/>
  <c r="AH234"/>
  <c r="AH258"/>
  <c r="AH281"/>
  <c r="AH311"/>
  <c r="AH343"/>
  <c r="AH399"/>
  <c r="AH479"/>
  <c r="AH575"/>
  <c r="AH203"/>
  <c r="AH223"/>
  <c r="AH247"/>
  <c r="AH268"/>
  <c r="AH293"/>
  <c r="AH325"/>
  <c r="AH355"/>
  <c r="AH435"/>
  <c r="AH531"/>
  <c r="AH266"/>
  <c r="AH286"/>
  <c r="AH310"/>
  <c r="AH330"/>
  <c r="AH350"/>
  <c r="AH378"/>
  <c r="AH410"/>
  <c r="AH442"/>
  <c r="AH474"/>
  <c r="AH506"/>
  <c r="AH538"/>
  <c r="AH570"/>
  <c r="AH602"/>
  <c r="AH380"/>
  <c r="AH412"/>
  <c r="AH444"/>
  <c r="AH476"/>
  <c r="AH508"/>
  <c r="AH540"/>
  <c r="AH572"/>
  <c r="AH604"/>
  <c r="AH381"/>
  <c r="AH413"/>
  <c r="AH445"/>
  <c r="AH477"/>
  <c r="AH509"/>
  <c r="AH541"/>
  <c r="AH585"/>
  <c r="AP12"/>
  <c r="AV15"/>
  <c r="AH549"/>
  <c r="AH589"/>
  <c r="AH90"/>
  <c r="AH108"/>
  <c r="AH131"/>
  <c r="AH154"/>
  <c r="AH172"/>
  <c r="AH196"/>
  <c r="AH260"/>
  <c r="AH337"/>
  <c r="AH503"/>
  <c r="AH61"/>
  <c r="AH77"/>
  <c r="AH93"/>
  <c r="AH109"/>
  <c r="AH125"/>
  <c r="AH141"/>
  <c r="AH157"/>
  <c r="AH173"/>
  <c r="AH189"/>
  <c r="AH205"/>
  <c r="AH221"/>
  <c r="AH237"/>
  <c r="AH253"/>
  <c r="AH269"/>
  <c r="AH292"/>
  <c r="AH315"/>
  <c r="AH333"/>
  <c r="AH363"/>
  <c r="AH427"/>
  <c r="AH491"/>
  <c r="AH555"/>
  <c r="AH190"/>
  <c r="AH206"/>
  <c r="AH222"/>
  <c r="AH238"/>
  <c r="AH254"/>
  <c r="AH272"/>
  <c r="AH295"/>
  <c r="AH313"/>
  <c r="AH336"/>
  <c r="AH367"/>
  <c r="AH431"/>
  <c r="AH495"/>
  <c r="AH559"/>
  <c r="AH195"/>
  <c r="AH211"/>
  <c r="AH227"/>
  <c r="AH243"/>
  <c r="AH259"/>
  <c r="AH277"/>
  <c r="AH300"/>
  <c r="AH323"/>
  <c r="AH341"/>
  <c r="AH387"/>
  <c r="AH451"/>
  <c r="AH515"/>
  <c r="AH579"/>
  <c r="AH274"/>
  <c r="AH290"/>
  <c r="AH306"/>
  <c r="AH322"/>
  <c r="AH338"/>
  <c r="AH354"/>
  <c r="AH370"/>
  <c r="AH386"/>
  <c r="AH402"/>
  <c r="AH418"/>
  <c r="AH434"/>
  <c r="AH450"/>
  <c r="AH466"/>
  <c r="AH482"/>
  <c r="AH498"/>
  <c r="AH514"/>
  <c r="AH530"/>
  <c r="AH546"/>
  <c r="AH562"/>
  <c r="AH578"/>
  <c r="AH594"/>
  <c r="AH356"/>
  <c r="AH372"/>
  <c r="AH388"/>
  <c r="AH404"/>
  <c r="AH420"/>
  <c r="AH436"/>
  <c r="AH452"/>
  <c r="AH468"/>
  <c r="AH484"/>
  <c r="AH500"/>
  <c r="AH516"/>
  <c r="AH532"/>
  <c r="AH548"/>
  <c r="AH564"/>
  <c r="AH580"/>
  <c r="AH596"/>
  <c r="AH357"/>
  <c r="AH373"/>
  <c r="AH389"/>
  <c r="AH405"/>
  <c r="AH421"/>
  <c r="AH437"/>
  <c r="AH453"/>
  <c r="AH469"/>
  <c r="AH485"/>
  <c r="AH501"/>
  <c r="AH517"/>
  <c r="AH533"/>
  <c r="AH553"/>
  <c r="AH573"/>
  <c r="AH597"/>
  <c r="AV13"/>
  <c r="AP13"/>
  <c r="AV14"/>
  <c r="AH374"/>
  <c r="AH390"/>
  <c r="AH406"/>
  <c r="AH422"/>
  <c r="AH438"/>
  <c r="AH454"/>
  <c r="AH470"/>
  <c r="AH486"/>
  <c r="AH502"/>
  <c r="AH518"/>
  <c r="AH534"/>
  <c r="AH550"/>
  <c r="AH566"/>
  <c r="AH582"/>
  <c r="AH598"/>
  <c r="AH360"/>
  <c r="AH376"/>
  <c r="AH392"/>
  <c r="AH408"/>
  <c r="AH424"/>
  <c r="AH440"/>
  <c r="AH456"/>
  <c r="AH472"/>
  <c r="AH488"/>
  <c r="AH504"/>
  <c r="AH520"/>
  <c r="AH536"/>
  <c r="AH552"/>
  <c r="AH568"/>
  <c r="AH584"/>
  <c r="AH600"/>
  <c r="AH361"/>
  <c r="AH377"/>
  <c r="AH393"/>
  <c r="AH409"/>
  <c r="AH425"/>
  <c r="AH441"/>
  <c r="AH457"/>
  <c r="AH473"/>
  <c r="AH489"/>
  <c r="AH505"/>
  <c r="AH521"/>
  <c r="AH537"/>
  <c r="AH557"/>
  <c r="AH581"/>
  <c r="AH601"/>
  <c r="AP14"/>
  <c r="AH545"/>
  <c r="AH561"/>
  <c r="AH577"/>
  <c r="AU23"/>
  <c r="AO603"/>
  <c r="AO599"/>
  <c r="AO595"/>
  <c r="AO601"/>
  <c r="AO597"/>
  <c r="AO593"/>
  <c r="AO589"/>
  <c r="AO585"/>
  <c r="AO581"/>
  <c r="AO577"/>
  <c r="AO573"/>
  <c r="AO569"/>
  <c r="AO565"/>
  <c r="AO561"/>
  <c r="AO557"/>
  <c r="AO553"/>
  <c r="AO549"/>
  <c r="AU24"/>
  <c r="AU22"/>
  <c r="AO604"/>
  <c r="AO600"/>
  <c r="AO596"/>
  <c r="AO592"/>
  <c r="AO588"/>
  <c r="AO584"/>
  <c r="AO580"/>
  <c r="AO576"/>
  <c r="AO572"/>
  <c r="AO568"/>
  <c r="AO564"/>
  <c r="AO560"/>
  <c r="AO556"/>
  <c r="AO552"/>
  <c r="AO548"/>
  <c r="AO598"/>
  <c r="AO590"/>
  <c r="AO582"/>
  <c r="AO574"/>
  <c r="AO566"/>
  <c r="AO558"/>
  <c r="AO550"/>
  <c r="AO545"/>
  <c r="AO541"/>
  <c r="AO537"/>
  <c r="AO533"/>
  <c r="AO529"/>
  <c r="AO525"/>
  <c r="AO521"/>
  <c r="AO517"/>
  <c r="AO513"/>
  <c r="AO509"/>
  <c r="AO505"/>
  <c r="AO501"/>
  <c r="AO497"/>
  <c r="AO493"/>
  <c r="AO489"/>
  <c r="AO485"/>
  <c r="AO481"/>
  <c r="AO477"/>
  <c r="AO473"/>
  <c r="AO469"/>
  <c r="AO465"/>
  <c r="AO461"/>
  <c r="AO457"/>
  <c r="AO453"/>
  <c r="AO449"/>
  <c r="AO445"/>
  <c r="AO441"/>
  <c r="AO437"/>
  <c r="AO433"/>
  <c r="AO429"/>
  <c r="AO425"/>
  <c r="AO421"/>
  <c r="AO417"/>
  <c r="AO413"/>
  <c r="AO409"/>
  <c r="AO405"/>
  <c r="AO401"/>
  <c r="AO397"/>
  <c r="AO393"/>
  <c r="AO389"/>
  <c r="AO385"/>
  <c r="AO381"/>
  <c r="AO377"/>
  <c r="AO373"/>
  <c r="AO369"/>
  <c r="AO365"/>
  <c r="AO361"/>
  <c r="AO357"/>
  <c r="AO353"/>
  <c r="AO349"/>
  <c r="AO345"/>
  <c r="AO341"/>
  <c r="AO337"/>
  <c r="AO333"/>
  <c r="AO329"/>
  <c r="AO325"/>
  <c r="AO321"/>
  <c r="AO317"/>
  <c r="AO313"/>
  <c r="AO309"/>
  <c r="AO305"/>
  <c r="AO301"/>
  <c r="AO297"/>
  <c r="AO293"/>
  <c r="AO289"/>
  <c r="AO285"/>
  <c r="AO281"/>
  <c r="AO277"/>
  <c r="AO273"/>
  <c r="AO269"/>
  <c r="AO265"/>
  <c r="AO261"/>
  <c r="AO257"/>
  <c r="AO253"/>
  <c r="AO249"/>
  <c r="AO245"/>
  <c r="AO594"/>
  <c r="AO591"/>
  <c r="AO583"/>
  <c r="AO575"/>
  <c r="AO567"/>
  <c r="AO559"/>
  <c r="AO551"/>
  <c r="AO544"/>
  <c r="AO540"/>
  <c r="AO536"/>
  <c r="AO532"/>
  <c r="AO528"/>
  <c r="AO524"/>
  <c r="AO520"/>
  <c r="AO516"/>
  <c r="AO512"/>
  <c r="AO508"/>
  <c r="AO504"/>
  <c r="AO500"/>
  <c r="AO496"/>
  <c r="AO492"/>
  <c r="AO488"/>
  <c r="AO484"/>
  <c r="AO480"/>
  <c r="AO476"/>
  <c r="AO472"/>
  <c r="AO468"/>
  <c r="AO464"/>
  <c r="AO460"/>
  <c r="AO456"/>
  <c r="AO452"/>
  <c r="AO448"/>
  <c r="AO444"/>
  <c r="AO440"/>
  <c r="AO436"/>
  <c r="AO432"/>
  <c r="AO428"/>
  <c r="AO424"/>
  <c r="AO420"/>
  <c r="AO416"/>
  <c r="AO412"/>
  <c r="AO408"/>
  <c r="AO404"/>
  <c r="AO400"/>
  <c r="AO396"/>
  <c r="AO392"/>
  <c r="AO388"/>
  <c r="AO384"/>
  <c r="AO380"/>
  <c r="AO376"/>
  <c r="AO372"/>
  <c r="AO368"/>
  <c r="AO364"/>
  <c r="AO360"/>
  <c r="AO356"/>
  <c r="AO352"/>
  <c r="AO348"/>
  <c r="AO344"/>
  <c r="AO340"/>
  <c r="AO336"/>
  <c r="AO332"/>
  <c r="AO328"/>
  <c r="AO324"/>
  <c r="AO320"/>
  <c r="AO316"/>
  <c r="AO312"/>
  <c r="AO308"/>
  <c r="AO304"/>
  <c r="AO300"/>
  <c r="AO296"/>
  <c r="AO292"/>
  <c r="AO288"/>
  <c r="AO284"/>
  <c r="AO280"/>
  <c r="AO276"/>
  <c r="AO272"/>
  <c r="AO268"/>
  <c r="AO264"/>
  <c r="AO586"/>
  <c r="AO578"/>
  <c r="AO570"/>
  <c r="AO562"/>
  <c r="AO554"/>
  <c r="AO546"/>
  <c r="AO543"/>
  <c r="AO539"/>
  <c r="AO535"/>
  <c r="AO531"/>
  <c r="AO527"/>
  <c r="AO523"/>
  <c r="AO519"/>
  <c r="AO515"/>
  <c r="AO511"/>
  <c r="AO507"/>
  <c r="AO503"/>
  <c r="AO499"/>
  <c r="AO495"/>
  <c r="AO491"/>
  <c r="AO487"/>
  <c r="AO483"/>
  <c r="AO479"/>
  <c r="AO475"/>
  <c r="AO471"/>
  <c r="AO467"/>
  <c r="AO463"/>
  <c r="AO459"/>
  <c r="AO455"/>
  <c r="AO451"/>
  <c r="AO447"/>
  <c r="AO443"/>
  <c r="AO439"/>
  <c r="AO435"/>
  <c r="AO431"/>
  <c r="AO427"/>
  <c r="AO423"/>
  <c r="AO419"/>
  <c r="AO415"/>
  <c r="AO411"/>
  <c r="AO407"/>
  <c r="AO403"/>
  <c r="AO399"/>
  <c r="AO395"/>
  <c r="AO391"/>
  <c r="AO387"/>
  <c r="AO383"/>
  <c r="AO379"/>
  <c r="AO375"/>
  <c r="AO371"/>
  <c r="AO367"/>
  <c r="AO363"/>
  <c r="AO359"/>
  <c r="AO355"/>
  <c r="AO351"/>
  <c r="AO347"/>
  <c r="AO343"/>
  <c r="AO339"/>
  <c r="AO335"/>
  <c r="AO331"/>
  <c r="AO327"/>
  <c r="AO323"/>
  <c r="AO319"/>
  <c r="AO315"/>
  <c r="AO311"/>
  <c r="AO307"/>
  <c r="AO303"/>
  <c r="AO299"/>
  <c r="AO295"/>
  <c r="AO291"/>
  <c r="AO287"/>
  <c r="AO283"/>
  <c r="AO279"/>
  <c r="AO275"/>
  <c r="AO271"/>
  <c r="AO267"/>
  <c r="AO263"/>
  <c r="AO259"/>
  <c r="AO255"/>
  <c r="AO251"/>
  <c r="AO247"/>
  <c r="AO243"/>
  <c r="AO239"/>
  <c r="AO235"/>
  <c r="AO231"/>
  <c r="AO227"/>
  <c r="AO223"/>
  <c r="AO219"/>
  <c r="AO215"/>
  <c r="AO211"/>
  <c r="AO207"/>
  <c r="AO602"/>
  <c r="AO587"/>
  <c r="AO579"/>
  <c r="AO571"/>
  <c r="AO563"/>
  <c r="AO555"/>
  <c r="AO547"/>
  <c r="AO542"/>
  <c r="AO538"/>
  <c r="AO534"/>
  <c r="AO530"/>
  <c r="AO526"/>
  <c r="AO522"/>
  <c r="AO518"/>
  <c r="AO514"/>
  <c r="AO510"/>
  <c r="AO506"/>
  <c r="AO502"/>
  <c r="AO498"/>
  <c r="AO494"/>
  <c r="AO490"/>
  <c r="AO486"/>
  <c r="AO482"/>
  <c r="AO478"/>
  <c r="AO474"/>
  <c r="AO470"/>
  <c r="AO466"/>
  <c r="AO462"/>
  <c r="AO458"/>
  <c r="AO454"/>
  <c r="AO450"/>
  <c r="AO446"/>
  <c r="AO442"/>
  <c r="AO438"/>
  <c r="AO434"/>
  <c r="AO430"/>
  <c r="AO426"/>
  <c r="AO422"/>
  <c r="AO418"/>
  <c r="AO414"/>
  <c r="AO410"/>
  <c r="AO406"/>
  <c r="AO402"/>
  <c r="AO398"/>
  <c r="AO394"/>
  <c r="AO390"/>
  <c r="AO386"/>
  <c r="AO382"/>
  <c r="AO378"/>
  <c r="AO374"/>
  <c r="AO370"/>
  <c r="AO366"/>
  <c r="AO362"/>
  <c r="AO358"/>
  <c r="AO354"/>
  <c r="AO350"/>
  <c r="AO346"/>
  <c r="AO342"/>
  <c r="AO338"/>
  <c r="AO334"/>
  <c r="AO330"/>
  <c r="AO326"/>
  <c r="AO322"/>
  <c r="AO318"/>
  <c r="AO314"/>
  <c r="AO310"/>
  <c r="AO306"/>
  <c r="AO302"/>
  <c r="AO298"/>
  <c r="AO294"/>
  <c r="AO290"/>
  <c r="AO286"/>
  <c r="AO282"/>
  <c r="AO278"/>
  <c r="AO274"/>
  <c r="AO270"/>
  <c r="AO266"/>
  <c r="AO262"/>
  <c r="AO258"/>
  <c r="AO254"/>
  <c r="AO250"/>
  <c r="AO246"/>
  <c r="AO248"/>
  <c r="AO242"/>
  <c r="AO240"/>
  <c r="AO233"/>
  <c r="AO226"/>
  <c r="AO224"/>
  <c r="AO217"/>
  <c r="AO210"/>
  <c r="AO208"/>
  <c r="AO202"/>
  <c r="AO198"/>
  <c r="AO194"/>
  <c r="AO190"/>
  <c r="AO186"/>
  <c r="AO182"/>
  <c r="AO178"/>
  <c r="AO174"/>
  <c r="AO170"/>
  <c r="AO166"/>
  <c r="AO162"/>
  <c r="AO158"/>
  <c r="AO154"/>
  <c r="AO150"/>
  <c r="AO146"/>
  <c r="AO142"/>
  <c r="AO138"/>
  <c r="AO134"/>
  <c r="AO130"/>
  <c r="AO126"/>
  <c r="AO122"/>
  <c r="AO118"/>
  <c r="AO114"/>
  <c r="AO110"/>
  <c r="AO106"/>
  <c r="AO102"/>
  <c r="AO98"/>
  <c r="AO94"/>
  <c r="AO90"/>
  <c r="AO86"/>
  <c r="AO82"/>
  <c r="AO78"/>
  <c r="AO74"/>
  <c r="AO70"/>
  <c r="AO66"/>
  <c r="AO62"/>
  <c r="AO58"/>
  <c r="AO54"/>
  <c r="AO50"/>
  <c r="AO46"/>
  <c r="AO42"/>
  <c r="AO38"/>
  <c r="AO23"/>
  <c r="AB217"/>
  <c r="AB201"/>
  <c r="AB185"/>
  <c r="AB169"/>
  <c r="AB153"/>
  <c r="AB137"/>
  <c r="AB105"/>
  <c r="AB73"/>
  <c r="AO260"/>
  <c r="AO244"/>
  <c r="AO237"/>
  <c r="AO230"/>
  <c r="AO228"/>
  <c r="AO221"/>
  <c r="AO214"/>
  <c r="AO212"/>
  <c r="AO205"/>
  <c r="AO201"/>
  <c r="AO197"/>
  <c r="AO193"/>
  <c r="AO189"/>
  <c r="AO185"/>
  <c r="AO181"/>
  <c r="AO177"/>
  <c r="AO173"/>
  <c r="AO169"/>
  <c r="AO165"/>
  <c r="AO161"/>
  <c r="AO157"/>
  <c r="AO153"/>
  <c r="AO149"/>
  <c r="AO145"/>
  <c r="AO141"/>
  <c r="AO137"/>
  <c r="AO133"/>
  <c r="AO129"/>
  <c r="AO125"/>
  <c r="AO121"/>
  <c r="AO117"/>
  <c r="AO113"/>
  <c r="AO109"/>
  <c r="AO105"/>
  <c r="AO101"/>
  <c r="AO97"/>
  <c r="AO93"/>
  <c r="AO89"/>
  <c r="AO85"/>
  <c r="AO81"/>
  <c r="AO77"/>
  <c r="AO73"/>
  <c r="AO69"/>
  <c r="AO65"/>
  <c r="AO61"/>
  <c r="AO57"/>
  <c r="AO53"/>
  <c r="AO49"/>
  <c r="AO45"/>
  <c r="AO41"/>
  <c r="AO37"/>
  <c r="AO35"/>
  <c r="AO33"/>
  <c r="AO31"/>
  <c r="AO29"/>
  <c r="AO27"/>
  <c r="AO25"/>
  <c r="AB221"/>
  <c r="AB205"/>
  <c r="AB189"/>
  <c r="AB173"/>
  <c r="AB157"/>
  <c r="AB141"/>
  <c r="AB125"/>
  <c r="AB109"/>
  <c r="AB93"/>
  <c r="AB77"/>
  <c r="AB61"/>
  <c r="AB45"/>
  <c r="AB29"/>
  <c r="AO256"/>
  <c r="AO241"/>
  <c r="AO234"/>
  <c r="AO232"/>
  <c r="AO225"/>
  <c r="AO218"/>
  <c r="AO216"/>
  <c r="AO209"/>
  <c r="AO204"/>
  <c r="AO200"/>
  <c r="AO196"/>
  <c r="AO192"/>
  <c r="AO188"/>
  <c r="AO184"/>
  <c r="AO180"/>
  <c r="AO176"/>
  <c r="AO172"/>
  <c r="AO168"/>
  <c r="AO164"/>
  <c r="AO160"/>
  <c r="AO156"/>
  <c r="AO152"/>
  <c r="AO148"/>
  <c r="AO144"/>
  <c r="AO140"/>
  <c r="AO136"/>
  <c r="AO132"/>
  <c r="AO128"/>
  <c r="AO124"/>
  <c r="AO120"/>
  <c r="AO116"/>
  <c r="AO112"/>
  <c r="AO108"/>
  <c r="AO104"/>
  <c r="AO100"/>
  <c r="AO96"/>
  <c r="AO92"/>
  <c r="AO88"/>
  <c r="AO84"/>
  <c r="AO80"/>
  <c r="AO76"/>
  <c r="AO72"/>
  <c r="AO68"/>
  <c r="AO64"/>
  <c r="AO60"/>
  <c r="AO56"/>
  <c r="AO52"/>
  <c r="AO48"/>
  <c r="AO44"/>
  <c r="AO40"/>
  <c r="AO252"/>
  <c r="AO238"/>
  <c r="AO236"/>
  <c r="AO229"/>
  <c r="AO222"/>
  <c r="AO220"/>
  <c r="AO213"/>
  <c r="AO206"/>
  <c r="AO203"/>
  <c r="AO199"/>
  <c r="AO195"/>
  <c r="AO191"/>
  <c r="AO187"/>
  <c r="AO183"/>
  <c r="AO179"/>
  <c r="AO175"/>
  <c r="AO171"/>
  <c r="AO167"/>
  <c r="AO163"/>
  <c r="AO159"/>
  <c r="AO155"/>
  <c r="AO151"/>
  <c r="AO147"/>
  <c r="AO143"/>
  <c r="AO139"/>
  <c r="AO135"/>
  <c r="AO131"/>
  <c r="AO127"/>
  <c r="AO123"/>
  <c r="AO119"/>
  <c r="AO115"/>
  <c r="AO111"/>
  <c r="AO107"/>
  <c r="AO103"/>
  <c r="AO99"/>
  <c r="AO95"/>
  <c r="AO91"/>
  <c r="AO87"/>
  <c r="AO83"/>
  <c r="AO79"/>
  <c r="AO75"/>
  <c r="AO71"/>
  <c r="AO67"/>
  <c r="AO63"/>
  <c r="AO59"/>
  <c r="AO55"/>
  <c r="AO51"/>
  <c r="AO47"/>
  <c r="AO43"/>
  <c r="AO39"/>
  <c r="AO36"/>
  <c r="AO34"/>
  <c r="AO32"/>
  <c r="AO30"/>
  <c r="AO28"/>
  <c r="AO26"/>
  <c r="AO24"/>
  <c r="AO22"/>
  <c r="AB23"/>
  <c r="AB121"/>
  <c r="AB89"/>
  <c r="AB57"/>
  <c r="AB41"/>
  <c r="AB25"/>
  <c r="AN26"/>
  <c r="AG27"/>
  <c r="AT25"/>
  <c r="AU25" s="1"/>
  <c r="AA27"/>
  <c r="A610" l="1"/>
  <c r="AI14"/>
  <c r="F37" i="1"/>
  <c r="F45" s="1"/>
  <c r="AP15" i="5"/>
  <c r="AV16"/>
  <c r="AG28"/>
  <c r="AN27"/>
  <c r="AA28"/>
  <c r="AT26"/>
  <c r="AU26" s="1"/>
  <c r="A611" l="1"/>
  <c r="F48" i="1"/>
  <c r="F51"/>
  <c r="AD600" i="5"/>
  <c r="AD584"/>
  <c r="AD552"/>
  <c r="AD536"/>
  <c r="AD520"/>
  <c r="AD504"/>
  <c r="AD488"/>
  <c r="AD472"/>
  <c r="AD456"/>
  <c r="AD599"/>
  <c r="AD583"/>
  <c r="AD567"/>
  <c r="AD551"/>
  <c r="AD535"/>
  <c r="AD519"/>
  <c r="AD503"/>
  <c r="AD487"/>
  <c r="AD471"/>
  <c r="AD455"/>
  <c r="AD598"/>
  <c r="AD582"/>
  <c r="AD550"/>
  <c r="AD534"/>
  <c r="AD502"/>
  <c r="AD470"/>
  <c r="AD517"/>
  <c r="AD417"/>
  <c r="AD353"/>
  <c r="AD273"/>
  <c r="AD161"/>
  <c r="AD49"/>
  <c r="AD513"/>
  <c r="AD352"/>
  <c r="AD256"/>
  <c r="AD160"/>
  <c r="AD80"/>
  <c r="AD509"/>
  <c r="AD343"/>
  <c r="AD585"/>
  <c r="AD414"/>
  <c r="AD334"/>
  <c r="AD270"/>
  <c r="AD190"/>
  <c r="AD126"/>
  <c r="AD62"/>
  <c r="AD279"/>
  <c r="AD159"/>
  <c r="AD107"/>
  <c r="AD39"/>
  <c r="AD210"/>
  <c r="AD114"/>
  <c r="AD66"/>
  <c r="AD34"/>
  <c r="AD211"/>
  <c r="AD83"/>
  <c r="AD111"/>
  <c r="AD123"/>
  <c r="AD199"/>
  <c r="AD35"/>
  <c r="AD415"/>
  <c r="AD163"/>
  <c r="AD63"/>
  <c r="AD139"/>
  <c r="AD604"/>
  <c r="AD588"/>
  <c r="AD572"/>
  <c r="AD556"/>
  <c r="AD540"/>
  <c r="AD524"/>
  <c r="AD508"/>
  <c r="AD492"/>
  <c r="AD476"/>
  <c r="AD460"/>
  <c r="AD603"/>
  <c r="AD587"/>
  <c r="AD571"/>
  <c r="AD555"/>
  <c r="AD539"/>
  <c r="AD523"/>
  <c r="AD507"/>
  <c r="AD491"/>
  <c r="AD475"/>
  <c r="AD459"/>
  <c r="AD602"/>
  <c r="AD586"/>
  <c r="AD570"/>
  <c r="AD554"/>
  <c r="AD538"/>
  <c r="AD522"/>
  <c r="AD506"/>
  <c r="AD490"/>
  <c r="AD474"/>
  <c r="AD458"/>
  <c r="AD597"/>
  <c r="AD533"/>
  <c r="AD469"/>
  <c r="AD437"/>
  <c r="AD421"/>
  <c r="AD405"/>
  <c r="AD389"/>
  <c r="AD373"/>
  <c r="AD357"/>
  <c r="AD341"/>
  <c r="AD325"/>
  <c r="AD309"/>
  <c r="AD293"/>
  <c r="AD277"/>
  <c r="AD261"/>
  <c r="AD245"/>
  <c r="AD229"/>
  <c r="AD213"/>
  <c r="AD197"/>
  <c r="AD181"/>
  <c r="AD165"/>
  <c r="AD149"/>
  <c r="AD133"/>
  <c r="AD117"/>
  <c r="AD101"/>
  <c r="AD85"/>
  <c r="AD69"/>
  <c r="AD53"/>
  <c r="AD37"/>
  <c r="AD411"/>
  <c r="AD347"/>
  <c r="AD307"/>
  <c r="AD259"/>
  <c r="AD593"/>
  <c r="AD529"/>
  <c r="AD465"/>
  <c r="AD436"/>
  <c r="AD420"/>
  <c r="AD404"/>
  <c r="AD388"/>
  <c r="AD372"/>
  <c r="AD356"/>
  <c r="AD340"/>
  <c r="AD324"/>
  <c r="AD308"/>
  <c r="AD292"/>
  <c r="AD276"/>
  <c r="AD260"/>
  <c r="AD244"/>
  <c r="AD228"/>
  <c r="AD212"/>
  <c r="AD196"/>
  <c r="AD180"/>
  <c r="AD164"/>
  <c r="AD148"/>
  <c r="AD132"/>
  <c r="AD116"/>
  <c r="AD100"/>
  <c r="AD84"/>
  <c r="AD68"/>
  <c r="AD52"/>
  <c r="AD36"/>
  <c r="AD589"/>
  <c r="AD525"/>
  <c r="AD461"/>
  <c r="AD431"/>
  <c r="AD407"/>
  <c r="AD383"/>
  <c r="AD351"/>
  <c r="AD319"/>
  <c r="AD295"/>
  <c r="AD255"/>
  <c r="AD601"/>
  <c r="AD537"/>
  <c r="AD473"/>
  <c r="AD434"/>
  <c r="AD418"/>
  <c r="AD402"/>
  <c r="AD386"/>
  <c r="AD370"/>
  <c r="AD354"/>
  <c r="AD338"/>
  <c r="AD322"/>
  <c r="AD306"/>
  <c r="AD290"/>
  <c r="AD274"/>
  <c r="AD242"/>
  <c r="AD226"/>
  <c r="AD194"/>
  <c r="AD178"/>
  <c r="AD146"/>
  <c r="AD82"/>
  <c r="AD291"/>
  <c r="AD47"/>
  <c r="AD55"/>
  <c r="AD127"/>
  <c r="AD215"/>
  <c r="AD24"/>
  <c r="AD592"/>
  <c r="AD576"/>
  <c r="AD560"/>
  <c r="AD544"/>
  <c r="AD528"/>
  <c r="AD512"/>
  <c r="AD496"/>
  <c r="AD480"/>
  <c r="AD464"/>
  <c r="AD448"/>
  <c r="AD591"/>
  <c r="AD575"/>
  <c r="AD559"/>
  <c r="AD543"/>
  <c r="AD527"/>
  <c r="AD511"/>
  <c r="AD495"/>
  <c r="AD479"/>
  <c r="AD463"/>
  <c r="AD447"/>
  <c r="AD590"/>
  <c r="AD574"/>
  <c r="AD558"/>
  <c r="AD542"/>
  <c r="AD526"/>
  <c r="AD510"/>
  <c r="AD494"/>
  <c r="AD478"/>
  <c r="AD462"/>
  <c r="AD446"/>
  <c r="AD549"/>
  <c r="AD485"/>
  <c r="AD441"/>
  <c r="AD425"/>
  <c r="AD409"/>
  <c r="AD393"/>
  <c r="AD377"/>
  <c r="AD361"/>
  <c r="AD345"/>
  <c r="AD329"/>
  <c r="AD313"/>
  <c r="AD297"/>
  <c r="AD281"/>
  <c r="AD265"/>
  <c r="AD249"/>
  <c r="AD233"/>
  <c r="AD217"/>
  <c r="AD201"/>
  <c r="AD185"/>
  <c r="AD169"/>
  <c r="AD153"/>
  <c r="AD137"/>
  <c r="AD121"/>
  <c r="AD105"/>
  <c r="AD89"/>
  <c r="AD73"/>
  <c r="AD57"/>
  <c r="AD41"/>
  <c r="AD25"/>
  <c r="AD359"/>
  <c r="AD311"/>
  <c r="AD263"/>
  <c r="AD227"/>
  <c r="AD545"/>
  <c r="AD481"/>
  <c r="AD440"/>
  <c r="AD424"/>
  <c r="AD408"/>
  <c r="AD392"/>
  <c r="AD376"/>
  <c r="AD360"/>
  <c r="AD344"/>
  <c r="AD328"/>
  <c r="AD312"/>
  <c r="AD296"/>
  <c r="AD280"/>
  <c r="AD264"/>
  <c r="AD248"/>
  <c r="AD232"/>
  <c r="AD216"/>
  <c r="AD200"/>
  <c r="AD184"/>
  <c r="AD168"/>
  <c r="AD152"/>
  <c r="AD136"/>
  <c r="AD120"/>
  <c r="AD104"/>
  <c r="AD88"/>
  <c r="AD72"/>
  <c r="AD56"/>
  <c r="AD40"/>
  <c r="AD22"/>
  <c r="AD541"/>
  <c r="AD477"/>
  <c r="AD435"/>
  <c r="AD419"/>
  <c r="AD387"/>
  <c r="AD355"/>
  <c r="AD323"/>
  <c r="AD299"/>
  <c r="AD267"/>
  <c r="AD235"/>
  <c r="AD553"/>
  <c r="AD489"/>
  <c r="AD438"/>
  <c r="AD422"/>
  <c r="AD406"/>
  <c r="AD390"/>
  <c r="AD374"/>
  <c r="AD358"/>
  <c r="AD342"/>
  <c r="AD326"/>
  <c r="AD310"/>
  <c r="AD294"/>
  <c r="AD278"/>
  <c r="AD262"/>
  <c r="AD246"/>
  <c r="AD230"/>
  <c r="AD214"/>
  <c r="AD198"/>
  <c r="AD182"/>
  <c r="AD166"/>
  <c r="AD150"/>
  <c r="AD134"/>
  <c r="AD118"/>
  <c r="AD102"/>
  <c r="AD86"/>
  <c r="AD70"/>
  <c r="AD54"/>
  <c r="AD38"/>
  <c r="AD167"/>
  <c r="AD191"/>
  <c r="AD596"/>
  <c r="AD580"/>
  <c r="AD564"/>
  <c r="AD548"/>
  <c r="AD532"/>
  <c r="AD516"/>
  <c r="AD500"/>
  <c r="AD484"/>
  <c r="AD468"/>
  <c r="AD452"/>
  <c r="AD595"/>
  <c r="AD579"/>
  <c r="AD563"/>
  <c r="AD547"/>
  <c r="AD531"/>
  <c r="AD515"/>
  <c r="AD499"/>
  <c r="AD483"/>
  <c r="AD467"/>
  <c r="AD451"/>
  <c r="AD594"/>
  <c r="AD578"/>
  <c r="AD562"/>
  <c r="AD546"/>
  <c r="AD530"/>
  <c r="AD514"/>
  <c r="AD498"/>
  <c r="AD482"/>
  <c r="AD466"/>
  <c r="AD450"/>
  <c r="AD565"/>
  <c r="AD501"/>
  <c r="AD445"/>
  <c r="AD429"/>
  <c r="AD413"/>
  <c r="AD397"/>
  <c r="AD381"/>
  <c r="AD365"/>
  <c r="AD349"/>
  <c r="AD333"/>
  <c r="AD317"/>
  <c r="AD301"/>
  <c r="AD285"/>
  <c r="AD269"/>
  <c r="AD253"/>
  <c r="AD237"/>
  <c r="AD221"/>
  <c r="AD205"/>
  <c r="AD189"/>
  <c r="AD173"/>
  <c r="AD157"/>
  <c r="AD141"/>
  <c r="AD125"/>
  <c r="AD109"/>
  <c r="AD93"/>
  <c r="AD77"/>
  <c r="AD61"/>
  <c r="AD45"/>
  <c r="AD29"/>
  <c r="AD367"/>
  <c r="AD327"/>
  <c r="AD283"/>
  <c r="AD231"/>
  <c r="AD561"/>
  <c r="AD497"/>
  <c r="AD444"/>
  <c r="AD428"/>
  <c r="AD412"/>
  <c r="AD396"/>
  <c r="AD380"/>
  <c r="AD364"/>
  <c r="AD348"/>
  <c r="AD332"/>
  <c r="AD316"/>
  <c r="AD300"/>
  <c r="AD284"/>
  <c r="AD268"/>
  <c r="AD252"/>
  <c r="AD236"/>
  <c r="AD220"/>
  <c r="AD204"/>
  <c r="AD188"/>
  <c r="AD172"/>
  <c r="AD156"/>
  <c r="AD140"/>
  <c r="AD124"/>
  <c r="AD108"/>
  <c r="AD92"/>
  <c r="AD76"/>
  <c r="AD60"/>
  <c r="AD44"/>
  <c r="AD28"/>
  <c r="AD557"/>
  <c r="AD493"/>
  <c r="AD439"/>
  <c r="AD423"/>
  <c r="AD391"/>
  <c r="AD363"/>
  <c r="AD335"/>
  <c r="AD303"/>
  <c r="AD271"/>
  <c r="AD239"/>
  <c r="AD569"/>
  <c r="AD505"/>
  <c r="AD442"/>
  <c r="AD426"/>
  <c r="AD410"/>
  <c r="AD394"/>
  <c r="AD378"/>
  <c r="AD362"/>
  <c r="AD346"/>
  <c r="AD330"/>
  <c r="AD314"/>
  <c r="AD298"/>
  <c r="AD282"/>
  <c r="AD266"/>
  <c r="AD250"/>
  <c r="AD234"/>
  <c r="AD218"/>
  <c r="AD202"/>
  <c r="AD186"/>
  <c r="AD170"/>
  <c r="AD154"/>
  <c r="AD138"/>
  <c r="AD122"/>
  <c r="AD106"/>
  <c r="AD90"/>
  <c r="AD74"/>
  <c r="AD58"/>
  <c r="AD42"/>
  <c r="AD26"/>
  <c r="AD371"/>
  <c r="AD243"/>
  <c r="AD179"/>
  <c r="AD115"/>
  <c r="AD207"/>
  <c r="AD143"/>
  <c r="AD79"/>
  <c r="AD219"/>
  <c r="AD155"/>
  <c r="AD91"/>
  <c r="AD27"/>
  <c r="AD151"/>
  <c r="AD87"/>
  <c r="AD67"/>
  <c r="AD568"/>
  <c r="AD566"/>
  <c r="AD518"/>
  <c r="AD486"/>
  <c r="AD454"/>
  <c r="AD581"/>
  <c r="AD453"/>
  <c r="AD433"/>
  <c r="AD401"/>
  <c r="AD385"/>
  <c r="AD369"/>
  <c r="AD337"/>
  <c r="AD321"/>
  <c r="AD305"/>
  <c r="AD289"/>
  <c r="AD257"/>
  <c r="AD241"/>
  <c r="AD225"/>
  <c r="AD209"/>
  <c r="AD193"/>
  <c r="AD177"/>
  <c r="AD145"/>
  <c r="AD129"/>
  <c r="AD113"/>
  <c r="AD97"/>
  <c r="AD81"/>
  <c r="AD65"/>
  <c r="AD33"/>
  <c r="AD379"/>
  <c r="AD331"/>
  <c r="AD287"/>
  <c r="AD247"/>
  <c r="AD577"/>
  <c r="AD449"/>
  <c r="AD432"/>
  <c r="AD416"/>
  <c r="AD400"/>
  <c r="AD384"/>
  <c r="AD368"/>
  <c r="AD336"/>
  <c r="AD320"/>
  <c r="AD304"/>
  <c r="AD288"/>
  <c r="AD272"/>
  <c r="AD240"/>
  <c r="AD224"/>
  <c r="AD208"/>
  <c r="AD192"/>
  <c r="AD176"/>
  <c r="AD144"/>
  <c r="AD128"/>
  <c r="AD112"/>
  <c r="AD96"/>
  <c r="AD64"/>
  <c r="AD48"/>
  <c r="AD32"/>
  <c r="AD573"/>
  <c r="AD443"/>
  <c r="AD427"/>
  <c r="AD403"/>
  <c r="AD375"/>
  <c r="AD315"/>
  <c r="AD275"/>
  <c r="AD251"/>
  <c r="AD521"/>
  <c r="AD457"/>
  <c r="AD430"/>
  <c r="AD398"/>
  <c r="AD382"/>
  <c r="AD366"/>
  <c r="AD350"/>
  <c r="AD318"/>
  <c r="AD302"/>
  <c r="AD286"/>
  <c r="AD254"/>
  <c r="AD238"/>
  <c r="AD222"/>
  <c r="AD206"/>
  <c r="AD174"/>
  <c r="AD158"/>
  <c r="AD142"/>
  <c r="AD110"/>
  <c r="AD94"/>
  <c r="AD78"/>
  <c r="AD46"/>
  <c r="AD30"/>
  <c r="AD395"/>
  <c r="AD195"/>
  <c r="AD131"/>
  <c r="AD223"/>
  <c r="AD95"/>
  <c r="AD31"/>
  <c r="AD171"/>
  <c r="AD43"/>
  <c r="AD183"/>
  <c r="AD103"/>
  <c r="AD23"/>
  <c r="AD258"/>
  <c r="AD162"/>
  <c r="AD130"/>
  <c r="AD98"/>
  <c r="AD50"/>
  <c r="AD399"/>
  <c r="AD147"/>
  <c r="AD175"/>
  <c r="AD187"/>
  <c r="AD59"/>
  <c r="AD119"/>
  <c r="AD339"/>
  <c r="AD99"/>
  <c r="AD203"/>
  <c r="AD75"/>
  <c r="AD51"/>
  <c r="AD71"/>
  <c r="AD135"/>
  <c r="AG29"/>
  <c r="AN28"/>
  <c r="AT27"/>
  <c r="AU27" s="1"/>
  <c r="AA29"/>
  <c r="AD13" l="1"/>
  <c r="A612"/>
  <c r="AT28"/>
  <c r="AU28" s="1"/>
  <c r="AA30"/>
  <c r="AG30"/>
  <c r="AN29"/>
  <c r="A613" l="1"/>
  <c r="AG31"/>
  <c r="AA31"/>
  <c r="AN30"/>
  <c r="AT29"/>
  <c r="AU29" s="1"/>
  <c r="A614" l="1"/>
  <c r="AN31"/>
  <c r="AG32"/>
  <c r="AT30"/>
  <c r="AU30" s="1"/>
  <c r="AA32"/>
  <c r="A615" l="1"/>
  <c r="AA33"/>
  <c r="AT31"/>
  <c r="AU31" s="1"/>
  <c r="AN32"/>
  <c r="AG33"/>
  <c r="A616" l="1"/>
  <c r="AN33"/>
  <c r="AG34"/>
  <c r="AA34"/>
  <c r="AT32"/>
  <c r="AU32" s="1"/>
  <c r="A617" l="1"/>
  <c r="AN34"/>
  <c r="AG35"/>
  <c r="AT33"/>
  <c r="AU33" s="1"/>
  <c r="AA35"/>
  <c r="A618" l="1"/>
  <c r="AN35"/>
  <c r="AA36"/>
  <c r="AT34"/>
  <c r="AU34" s="1"/>
  <c r="AG36"/>
  <c r="A619" l="1"/>
  <c r="AT35"/>
  <c r="AU35" s="1"/>
  <c r="AN36"/>
  <c r="AG37"/>
  <c r="AA37"/>
  <c r="A620" l="1"/>
  <c r="AG38"/>
  <c r="AN37"/>
  <c r="AA38"/>
  <c r="AT36"/>
  <c r="AU36" s="1"/>
  <c r="A621" l="1"/>
  <c r="AT37"/>
  <c r="AA39"/>
  <c r="AN38"/>
  <c r="AG39"/>
  <c r="A622" l="1"/>
  <c r="AU37"/>
  <c r="AG40"/>
  <c r="AT38"/>
  <c r="AN39"/>
  <c r="AA40"/>
  <c r="A623" l="1"/>
  <c r="AU38"/>
  <c r="AN40"/>
  <c r="AT39"/>
  <c r="AG41"/>
  <c r="AA41"/>
  <c r="A624" l="1"/>
  <c r="AU39"/>
  <c r="AA42"/>
  <c r="AT40"/>
  <c r="AN41"/>
  <c r="AG42"/>
  <c r="A625" l="1"/>
  <c r="AU40"/>
  <c r="AT41"/>
  <c r="AA43"/>
  <c r="AN42"/>
  <c r="AG43"/>
  <c r="A626" l="1"/>
  <c r="AU41"/>
  <c r="AA44"/>
  <c r="AG44"/>
  <c r="AN43"/>
  <c r="AT42"/>
  <c r="A627" l="1"/>
  <c r="AU42"/>
  <c r="AN44"/>
  <c r="AA45"/>
  <c r="AT43"/>
  <c r="AG45"/>
  <c r="A628" l="1"/>
  <c r="AU43"/>
  <c r="AG46"/>
  <c r="AN45"/>
  <c r="AT44"/>
  <c r="AA46"/>
  <c r="E29" i="1"/>
  <c r="N23" i="5"/>
  <c r="T23"/>
  <c r="T24" s="1"/>
  <c r="T25" s="1"/>
  <c r="T26" s="1"/>
  <c r="T27" s="1"/>
  <c r="T28" s="1"/>
  <c r="T29" s="1"/>
  <c r="T30" s="1"/>
  <c r="T31" s="1"/>
  <c r="T32" s="1"/>
  <c r="T33" s="1"/>
  <c r="T34" s="1"/>
  <c r="T35" s="1"/>
  <c r="T36" s="1"/>
  <c r="T37" s="1"/>
  <c r="T38" s="1"/>
  <c r="T39" s="1"/>
  <c r="T40" s="1"/>
  <c r="T41" s="1"/>
  <c r="T42" s="1"/>
  <c r="T43" s="1"/>
  <c r="T44" s="1"/>
  <c r="T45" s="1"/>
  <c r="T46" s="1"/>
  <c r="T47" s="1"/>
  <c r="T48" s="1"/>
  <c r="T49" s="1"/>
  <c r="T50" s="1"/>
  <c r="T51" s="1"/>
  <c r="T52" s="1"/>
  <c r="T53" s="1"/>
  <c r="T54" s="1"/>
  <c r="T55" s="1"/>
  <c r="T56" s="1"/>
  <c r="T57" s="1"/>
  <c r="T58" s="1"/>
  <c r="T59" s="1"/>
  <c r="T60" s="1"/>
  <c r="T61" s="1"/>
  <c r="T62" s="1"/>
  <c r="T63" s="1"/>
  <c r="T64" s="1"/>
  <c r="T65" s="1"/>
  <c r="T66" s="1"/>
  <c r="T67" s="1"/>
  <c r="T68" s="1"/>
  <c r="T69" s="1"/>
  <c r="T70" s="1"/>
  <c r="T71" s="1"/>
  <c r="T72" s="1"/>
  <c r="T73" s="1"/>
  <c r="T74" s="1"/>
  <c r="T75" s="1"/>
  <c r="T76" s="1"/>
  <c r="T77" s="1"/>
  <c r="T78" s="1"/>
  <c r="T79" s="1"/>
  <c r="T80" s="1"/>
  <c r="T81" s="1"/>
  <c r="T82" s="1"/>
  <c r="T83" s="1"/>
  <c r="T84" s="1"/>
  <c r="T85" s="1"/>
  <c r="T86" s="1"/>
  <c r="T87" s="1"/>
  <c r="T88" s="1"/>
  <c r="T89" s="1"/>
  <c r="T90" s="1"/>
  <c r="T91" s="1"/>
  <c r="T92" s="1"/>
  <c r="T93" s="1"/>
  <c r="T94" s="1"/>
  <c r="T95" s="1"/>
  <c r="T96" s="1"/>
  <c r="T97" s="1"/>
  <c r="T98" s="1"/>
  <c r="T99" s="1"/>
  <c r="T100" s="1"/>
  <c r="T101" s="1"/>
  <c r="T102" s="1"/>
  <c r="T103" s="1"/>
  <c r="T104" s="1"/>
  <c r="T105" s="1"/>
  <c r="T106" s="1"/>
  <c r="T107" s="1"/>
  <c r="T108" s="1"/>
  <c r="T109" s="1"/>
  <c r="T110" s="1"/>
  <c r="T111" s="1"/>
  <c r="T112" s="1"/>
  <c r="T113" s="1"/>
  <c r="T114" s="1"/>
  <c r="T115" s="1"/>
  <c r="T116" s="1"/>
  <c r="T117" s="1"/>
  <c r="T118" s="1"/>
  <c r="T119" s="1"/>
  <c r="T120" s="1"/>
  <c r="T121" s="1"/>
  <c r="T122" s="1"/>
  <c r="T123" s="1"/>
  <c r="T124" s="1"/>
  <c r="T125" s="1"/>
  <c r="T126" s="1"/>
  <c r="T127" s="1"/>
  <c r="T128" s="1"/>
  <c r="T129" s="1"/>
  <c r="T130" s="1"/>
  <c r="T131" s="1"/>
  <c r="T132" s="1"/>
  <c r="T133" s="1"/>
  <c r="T134" s="1"/>
  <c r="T135" s="1"/>
  <c r="T136" s="1"/>
  <c r="T137" s="1"/>
  <c r="T138" s="1"/>
  <c r="T139" s="1"/>
  <c r="T140" s="1"/>
  <c r="T141" s="1"/>
  <c r="T142" s="1"/>
  <c r="T143" s="1"/>
  <c r="T144" s="1"/>
  <c r="T145" s="1"/>
  <c r="T146" s="1"/>
  <c r="T147" s="1"/>
  <c r="T148" s="1"/>
  <c r="T149" s="1"/>
  <c r="T150" s="1"/>
  <c r="T151" s="1"/>
  <c r="T152" s="1"/>
  <c r="T153" s="1"/>
  <c r="T154" s="1"/>
  <c r="T155" s="1"/>
  <c r="T156" s="1"/>
  <c r="T157" s="1"/>
  <c r="T158" s="1"/>
  <c r="T159" s="1"/>
  <c r="T160" s="1"/>
  <c r="T161" s="1"/>
  <c r="T162" s="1"/>
  <c r="T163" s="1"/>
  <c r="T164" s="1"/>
  <c r="T165" s="1"/>
  <c r="T166" s="1"/>
  <c r="T167" s="1"/>
  <c r="T168" s="1"/>
  <c r="T169" s="1"/>
  <c r="T170" s="1"/>
  <c r="T171" s="1"/>
  <c r="T172" s="1"/>
  <c r="T173" s="1"/>
  <c r="T174" s="1"/>
  <c r="T175" s="1"/>
  <c r="T176" s="1"/>
  <c r="T177" s="1"/>
  <c r="T178" s="1"/>
  <c r="T179" s="1"/>
  <c r="T180" s="1"/>
  <c r="T181" s="1"/>
  <c r="T182" s="1"/>
  <c r="T183" s="1"/>
  <c r="T184" s="1"/>
  <c r="T185" s="1"/>
  <c r="T186" s="1"/>
  <c r="T187" s="1"/>
  <c r="T188" s="1"/>
  <c r="T189" s="1"/>
  <c r="T190" s="1"/>
  <c r="T191" s="1"/>
  <c r="T192" s="1"/>
  <c r="T193" s="1"/>
  <c r="T194" s="1"/>
  <c r="T195" s="1"/>
  <c r="T196" s="1"/>
  <c r="T197" s="1"/>
  <c r="T198" s="1"/>
  <c r="T199" s="1"/>
  <c r="T200" s="1"/>
  <c r="T201" s="1"/>
  <c r="T202" s="1"/>
  <c r="T203" s="1"/>
  <c r="T204" s="1"/>
  <c r="T205" s="1"/>
  <c r="T206" s="1"/>
  <c r="T207" s="1"/>
  <c r="T208" s="1"/>
  <c r="T209" s="1"/>
  <c r="T210" s="1"/>
  <c r="T211" s="1"/>
  <c r="T212" s="1"/>
  <c r="T213" s="1"/>
  <c r="T214" s="1"/>
  <c r="T215" s="1"/>
  <c r="T216" s="1"/>
  <c r="T217" s="1"/>
  <c r="T218" s="1"/>
  <c r="T219" s="1"/>
  <c r="T220" s="1"/>
  <c r="T221" s="1"/>
  <c r="T222" s="1"/>
  <c r="T223" s="1"/>
  <c r="T224" s="1"/>
  <c r="T225" s="1"/>
  <c r="T226" s="1"/>
  <c r="T227" s="1"/>
  <c r="T228" s="1"/>
  <c r="T229" s="1"/>
  <c r="T230" s="1"/>
  <c r="T231" s="1"/>
  <c r="T232" s="1"/>
  <c r="T233" s="1"/>
  <c r="T234" s="1"/>
  <c r="T235" s="1"/>
  <c r="T236" s="1"/>
  <c r="T237" s="1"/>
  <c r="T238" s="1"/>
  <c r="T239" s="1"/>
  <c r="T240" s="1"/>
  <c r="T241" s="1"/>
  <c r="T242" s="1"/>
  <c r="T243" s="1"/>
  <c r="T244" s="1"/>
  <c r="T245" s="1"/>
  <c r="T246" s="1"/>
  <c r="T247" s="1"/>
  <c r="T248" s="1"/>
  <c r="T249" s="1"/>
  <c r="T250" s="1"/>
  <c r="T251" s="1"/>
  <c r="T252" s="1"/>
  <c r="T253" s="1"/>
  <c r="T254" s="1"/>
  <c r="T255" s="1"/>
  <c r="T256" s="1"/>
  <c r="T257" s="1"/>
  <c r="T258" s="1"/>
  <c r="T259" s="1"/>
  <c r="T260" s="1"/>
  <c r="T261" s="1"/>
  <c r="T262" s="1"/>
  <c r="T263" s="1"/>
  <c r="T264" s="1"/>
  <c r="T265" s="1"/>
  <c r="T266" s="1"/>
  <c r="T267" s="1"/>
  <c r="T268" s="1"/>
  <c r="T269" s="1"/>
  <c r="T270" s="1"/>
  <c r="T271" s="1"/>
  <c r="T272" s="1"/>
  <c r="T273" s="1"/>
  <c r="T274" s="1"/>
  <c r="T275" s="1"/>
  <c r="T276" s="1"/>
  <c r="T277" s="1"/>
  <c r="T278" s="1"/>
  <c r="T279" s="1"/>
  <c r="T280" s="1"/>
  <c r="T281" s="1"/>
  <c r="T282" s="1"/>
  <c r="T283" s="1"/>
  <c r="T284" s="1"/>
  <c r="T285" s="1"/>
  <c r="T286" s="1"/>
  <c r="T287" s="1"/>
  <c r="T288" s="1"/>
  <c r="T289" s="1"/>
  <c r="T290" s="1"/>
  <c r="T291" s="1"/>
  <c r="T292" s="1"/>
  <c r="T293" s="1"/>
  <c r="T294" s="1"/>
  <c r="T295" s="1"/>
  <c r="T296" s="1"/>
  <c r="T297" s="1"/>
  <c r="T298" s="1"/>
  <c r="T299" s="1"/>
  <c r="T300" s="1"/>
  <c r="T301" s="1"/>
  <c r="T302" s="1"/>
  <c r="T303" s="1"/>
  <c r="T304" s="1"/>
  <c r="T305" s="1"/>
  <c r="T306" s="1"/>
  <c r="T307" s="1"/>
  <c r="T308" s="1"/>
  <c r="T309" s="1"/>
  <c r="T310" s="1"/>
  <c r="T311" s="1"/>
  <c r="T312" s="1"/>
  <c r="T313" s="1"/>
  <c r="T314" s="1"/>
  <c r="T315" s="1"/>
  <c r="T316" s="1"/>
  <c r="T317" s="1"/>
  <c r="T318" s="1"/>
  <c r="T319" s="1"/>
  <c r="T320" s="1"/>
  <c r="T321" s="1"/>
  <c r="T322" s="1"/>
  <c r="T323" s="1"/>
  <c r="T324" s="1"/>
  <c r="T325" s="1"/>
  <c r="T326" s="1"/>
  <c r="T327" s="1"/>
  <c r="T328" s="1"/>
  <c r="T329" s="1"/>
  <c r="T330" s="1"/>
  <c r="T331" s="1"/>
  <c r="T332" s="1"/>
  <c r="T333" s="1"/>
  <c r="T334" s="1"/>
  <c r="T335" s="1"/>
  <c r="T336" s="1"/>
  <c r="T337" s="1"/>
  <c r="T338" s="1"/>
  <c r="T339" s="1"/>
  <c r="T340" s="1"/>
  <c r="T341" s="1"/>
  <c r="T342" s="1"/>
  <c r="T343" s="1"/>
  <c r="T344" s="1"/>
  <c r="T345" s="1"/>
  <c r="T346" s="1"/>
  <c r="T347" s="1"/>
  <c r="T348" s="1"/>
  <c r="T349" s="1"/>
  <c r="T350" s="1"/>
  <c r="T351" s="1"/>
  <c r="T352" s="1"/>
  <c r="T353" s="1"/>
  <c r="T354" s="1"/>
  <c r="T355" s="1"/>
  <c r="T356" s="1"/>
  <c r="T357" s="1"/>
  <c r="T358" s="1"/>
  <c r="T359" s="1"/>
  <c r="T360" s="1"/>
  <c r="T361" s="1"/>
  <c r="T362" s="1"/>
  <c r="T363" s="1"/>
  <c r="T364" s="1"/>
  <c r="T365" s="1"/>
  <c r="T366" s="1"/>
  <c r="T367" s="1"/>
  <c r="T368" s="1"/>
  <c r="T369" s="1"/>
  <c r="T370" s="1"/>
  <c r="T371" s="1"/>
  <c r="T372" s="1"/>
  <c r="T373" s="1"/>
  <c r="T374" s="1"/>
  <c r="T375" s="1"/>
  <c r="T376" s="1"/>
  <c r="T377" s="1"/>
  <c r="T378" s="1"/>
  <c r="T379" s="1"/>
  <c r="T380" s="1"/>
  <c r="T381" s="1"/>
  <c r="T382" s="1"/>
  <c r="T383" s="1"/>
  <c r="T384" s="1"/>
  <c r="T385" s="1"/>
  <c r="T386" s="1"/>
  <c r="T387" s="1"/>
  <c r="T388" s="1"/>
  <c r="T389" s="1"/>
  <c r="T390" s="1"/>
  <c r="T391" s="1"/>
  <c r="T392" s="1"/>
  <c r="T393" s="1"/>
  <c r="T394" s="1"/>
  <c r="T395" s="1"/>
  <c r="T396" s="1"/>
  <c r="T397" s="1"/>
  <c r="T398" s="1"/>
  <c r="T399" s="1"/>
  <c r="T400" s="1"/>
  <c r="T401" s="1"/>
  <c r="T402" s="1"/>
  <c r="T403" s="1"/>
  <c r="T404" s="1"/>
  <c r="T405" s="1"/>
  <c r="T406" s="1"/>
  <c r="T407" s="1"/>
  <c r="T408" s="1"/>
  <c r="T409" s="1"/>
  <c r="T410" s="1"/>
  <c r="T411" s="1"/>
  <c r="T412" s="1"/>
  <c r="T413" s="1"/>
  <c r="T414" s="1"/>
  <c r="T415" s="1"/>
  <c r="T416" s="1"/>
  <c r="T417" s="1"/>
  <c r="T418" s="1"/>
  <c r="T419" s="1"/>
  <c r="T420" s="1"/>
  <c r="T421" s="1"/>
  <c r="T422" s="1"/>
  <c r="T423" s="1"/>
  <c r="T424" s="1"/>
  <c r="T425" s="1"/>
  <c r="T426" s="1"/>
  <c r="T427" s="1"/>
  <c r="T428" s="1"/>
  <c r="T429" s="1"/>
  <c r="T430" s="1"/>
  <c r="T431" s="1"/>
  <c r="T432" s="1"/>
  <c r="T433" s="1"/>
  <c r="T434" s="1"/>
  <c r="T435" s="1"/>
  <c r="T436" s="1"/>
  <c r="T437" s="1"/>
  <c r="T438" s="1"/>
  <c r="T439" s="1"/>
  <c r="T440" s="1"/>
  <c r="T441" s="1"/>
  <c r="T442" s="1"/>
  <c r="T443" s="1"/>
  <c r="T444" s="1"/>
  <c r="T445" s="1"/>
  <c r="T446" s="1"/>
  <c r="T447" s="1"/>
  <c r="T448" s="1"/>
  <c r="T449" s="1"/>
  <c r="T450" s="1"/>
  <c r="T451" s="1"/>
  <c r="T452" s="1"/>
  <c r="T453" s="1"/>
  <c r="T454" s="1"/>
  <c r="T455" s="1"/>
  <c r="T456" s="1"/>
  <c r="T457" s="1"/>
  <c r="T458" s="1"/>
  <c r="T459" s="1"/>
  <c r="T460" s="1"/>
  <c r="T461" s="1"/>
  <c r="T462" s="1"/>
  <c r="T463" s="1"/>
  <c r="T464" s="1"/>
  <c r="T465" s="1"/>
  <c r="T466" s="1"/>
  <c r="T467" s="1"/>
  <c r="T468" s="1"/>
  <c r="T469" s="1"/>
  <c r="T470" s="1"/>
  <c r="T471" s="1"/>
  <c r="T472" s="1"/>
  <c r="T473" s="1"/>
  <c r="T474" s="1"/>
  <c r="T475" s="1"/>
  <c r="T476" s="1"/>
  <c r="T477" s="1"/>
  <c r="T478" s="1"/>
  <c r="T479" s="1"/>
  <c r="T480" s="1"/>
  <c r="T481" s="1"/>
  <c r="T482" s="1"/>
  <c r="T483" s="1"/>
  <c r="T484" s="1"/>
  <c r="T485" s="1"/>
  <c r="T486" s="1"/>
  <c r="T487" s="1"/>
  <c r="T488" s="1"/>
  <c r="T489" s="1"/>
  <c r="T490" s="1"/>
  <c r="T491" s="1"/>
  <c r="T492" s="1"/>
  <c r="T493" s="1"/>
  <c r="T494" s="1"/>
  <c r="T495" s="1"/>
  <c r="T496" s="1"/>
  <c r="T497" s="1"/>
  <c r="T498" s="1"/>
  <c r="T499" s="1"/>
  <c r="T500" s="1"/>
  <c r="T501" s="1"/>
  <c r="T502" s="1"/>
  <c r="T503" s="1"/>
  <c r="T504" s="1"/>
  <c r="T505" s="1"/>
  <c r="T506" s="1"/>
  <c r="T507" s="1"/>
  <c r="T508" s="1"/>
  <c r="T509" s="1"/>
  <c r="T510" s="1"/>
  <c r="T511" s="1"/>
  <c r="T512" s="1"/>
  <c r="T513" s="1"/>
  <c r="T514" s="1"/>
  <c r="T515" s="1"/>
  <c r="T516" s="1"/>
  <c r="T517" s="1"/>
  <c r="T518" s="1"/>
  <c r="T519" s="1"/>
  <c r="T520" s="1"/>
  <c r="T521" s="1"/>
  <c r="T522" s="1"/>
  <c r="T523" s="1"/>
  <c r="T524" s="1"/>
  <c r="T525" s="1"/>
  <c r="T526" s="1"/>
  <c r="T527" s="1"/>
  <c r="T528" s="1"/>
  <c r="T529" s="1"/>
  <c r="T530" s="1"/>
  <c r="T531" s="1"/>
  <c r="T532" s="1"/>
  <c r="T533" s="1"/>
  <c r="T534" s="1"/>
  <c r="T535" s="1"/>
  <c r="T536" s="1"/>
  <c r="T537" s="1"/>
  <c r="T538" s="1"/>
  <c r="T539" s="1"/>
  <c r="T540" s="1"/>
  <c r="T541" s="1"/>
  <c r="T542" s="1"/>
  <c r="T543" s="1"/>
  <c r="T544" s="1"/>
  <c r="T545" s="1"/>
  <c r="T546" s="1"/>
  <c r="T547" s="1"/>
  <c r="T548" s="1"/>
  <c r="T549" s="1"/>
  <c r="T550" s="1"/>
  <c r="T551" s="1"/>
  <c r="T552" s="1"/>
  <c r="T553" s="1"/>
  <c r="T554" s="1"/>
  <c r="T555" s="1"/>
  <c r="T556" s="1"/>
  <c r="T557" s="1"/>
  <c r="T558" s="1"/>
  <c r="T559" s="1"/>
  <c r="T560" s="1"/>
  <c r="T561" s="1"/>
  <c r="T562" s="1"/>
  <c r="T563" s="1"/>
  <c r="T564" s="1"/>
  <c r="T565" s="1"/>
  <c r="T566" s="1"/>
  <c r="T567" s="1"/>
  <c r="T568" s="1"/>
  <c r="T569" s="1"/>
  <c r="T570" s="1"/>
  <c r="T571" s="1"/>
  <c r="T572" s="1"/>
  <c r="T573" s="1"/>
  <c r="T574" s="1"/>
  <c r="T575" s="1"/>
  <c r="T576" s="1"/>
  <c r="T577" s="1"/>
  <c r="T578" s="1"/>
  <c r="T579" s="1"/>
  <c r="T580" s="1"/>
  <c r="T581" s="1"/>
  <c r="T582" s="1"/>
  <c r="T583" s="1"/>
  <c r="T584" s="1"/>
  <c r="T585" s="1"/>
  <c r="T586" s="1"/>
  <c r="T587" s="1"/>
  <c r="T588" s="1"/>
  <c r="T589" s="1"/>
  <c r="T590" s="1"/>
  <c r="T591" s="1"/>
  <c r="T592" s="1"/>
  <c r="T593" s="1"/>
  <c r="T594" s="1"/>
  <c r="T595" s="1"/>
  <c r="T596" s="1"/>
  <c r="T597" s="1"/>
  <c r="T598" s="1"/>
  <c r="T599" s="1"/>
  <c r="T600" s="1"/>
  <c r="T601" s="1"/>
  <c r="T602" s="1"/>
  <c r="T603" s="1"/>
  <c r="T604" s="1"/>
  <c r="G23"/>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G56" s="1"/>
  <c r="G57" s="1"/>
  <c r="G58" s="1"/>
  <c r="G59" s="1"/>
  <c r="G60" s="1"/>
  <c r="G61" s="1"/>
  <c r="G62" s="1"/>
  <c r="G63" s="1"/>
  <c r="G64" s="1"/>
  <c r="G65" s="1"/>
  <c r="G66" s="1"/>
  <c r="G67" s="1"/>
  <c r="G68" s="1"/>
  <c r="G69" s="1"/>
  <c r="G70" s="1"/>
  <c r="G71" s="1"/>
  <c r="G72" s="1"/>
  <c r="G73" s="1"/>
  <c r="G74" s="1"/>
  <c r="G75" s="1"/>
  <c r="G76" s="1"/>
  <c r="G77" s="1"/>
  <c r="G78" s="1"/>
  <c r="G79" s="1"/>
  <c r="G80" s="1"/>
  <c r="G81" s="1"/>
  <c r="G82" s="1"/>
  <c r="G83" s="1"/>
  <c r="G84" s="1"/>
  <c r="G85" s="1"/>
  <c r="G86" s="1"/>
  <c r="G87" s="1"/>
  <c r="G88" s="1"/>
  <c r="G89" s="1"/>
  <c r="G90" s="1"/>
  <c r="G91" s="1"/>
  <c r="G92" s="1"/>
  <c r="G93" s="1"/>
  <c r="G94" s="1"/>
  <c r="G95" s="1"/>
  <c r="G96" s="1"/>
  <c r="G97" s="1"/>
  <c r="G98" s="1"/>
  <c r="G99" s="1"/>
  <c r="G100" s="1"/>
  <c r="G101" s="1"/>
  <c r="G102" s="1"/>
  <c r="G103" s="1"/>
  <c r="G104" s="1"/>
  <c r="G105" s="1"/>
  <c r="G106" s="1"/>
  <c r="G107" s="1"/>
  <c r="G108" s="1"/>
  <c r="G109" s="1"/>
  <c r="G110" s="1"/>
  <c r="G111" s="1"/>
  <c r="G112" s="1"/>
  <c r="G113" s="1"/>
  <c r="G114" s="1"/>
  <c r="G115" s="1"/>
  <c r="G116" s="1"/>
  <c r="G117" s="1"/>
  <c r="G118" s="1"/>
  <c r="G119" s="1"/>
  <c r="G120" s="1"/>
  <c r="G121" s="1"/>
  <c r="G122" s="1"/>
  <c r="G123" s="1"/>
  <c r="G124" s="1"/>
  <c r="G125" s="1"/>
  <c r="G126" s="1"/>
  <c r="G127" s="1"/>
  <c r="G128" s="1"/>
  <c r="G129" s="1"/>
  <c r="G130" s="1"/>
  <c r="G131" s="1"/>
  <c r="G132" s="1"/>
  <c r="G133" s="1"/>
  <c r="G134" s="1"/>
  <c r="G135" s="1"/>
  <c r="G136" s="1"/>
  <c r="G137" s="1"/>
  <c r="G138" s="1"/>
  <c r="G139" s="1"/>
  <c r="G140" s="1"/>
  <c r="G141" s="1"/>
  <c r="G142" s="1"/>
  <c r="G143" s="1"/>
  <c r="G144" s="1"/>
  <c r="G145" s="1"/>
  <c r="G146" s="1"/>
  <c r="G147" s="1"/>
  <c r="G148" s="1"/>
  <c r="G149" s="1"/>
  <c r="G150" s="1"/>
  <c r="G151" s="1"/>
  <c r="G152" s="1"/>
  <c r="G153" s="1"/>
  <c r="G154" s="1"/>
  <c r="G155" s="1"/>
  <c r="G156" s="1"/>
  <c r="G157" s="1"/>
  <c r="G158" s="1"/>
  <c r="G159" s="1"/>
  <c r="G160" s="1"/>
  <c r="G161" s="1"/>
  <c r="G162" s="1"/>
  <c r="G163" s="1"/>
  <c r="G164" s="1"/>
  <c r="G165" s="1"/>
  <c r="G166" s="1"/>
  <c r="G167" s="1"/>
  <c r="G168" s="1"/>
  <c r="G169" s="1"/>
  <c r="G170" s="1"/>
  <c r="G171" s="1"/>
  <c r="G172" s="1"/>
  <c r="G173" s="1"/>
  <c r="G174" s="1"/>
  <c r="G175" s="1"/>
  <c r="G176" s="1"/>
  <c r="G177" s="1"/>
  <c r="G178" s="1"/>
  <c r="G179" s="1"/>
  <c r="G180" s="1"/>
  <c r="G181" s="1"/>
  <c r="G182" s="1"/>
  <c r="G183" s="1"/>
  <c r="G184" s="1"/>
  <c r="G185" s="1"/>
  <c r="G186" s="1"/>
  <c r="G187" s="1"/>
  <c r="G188" s="1"/>
  <c r="G189" s="1"/>
  <c r="G190" s="1"/>
  <c r="G191" s="1"/>
  <c r="G192" s="1"/>
  <c r="G193" s="1"/>
  <c r="G194" s="1"/>
  <c r="G195" s="1"/>
  <c r="G196" s="1"/>
  <c r="G197" s="1"/>
  <c r="G198" s="1"/>
  <c r="G199" s="1"/>
  <c r="G200" s="1"/>
  <c r="G201" s="1"/>
  <c r="G202" s="1"/>
  <c r="G203" s="1"/>
  <c r="G204" s="1"/>
  <c r="G205" s="1"/>
  <c r="G206" s="1"/>
  <c r="G207" s="1"/>
  <c r="G208" s="1"/>
  <c r="G209" s="1"/>
  <c r="G210" s="1"/>
  <c r="G211" s="1"/>
  <c r="G212" s="1"/>
  <c r="G213" s="1"/>
  <c r="G214" s="1"/>
  <c r="G215" s="1"/>
  <c r="G216" s="1"/>
  <c r="G217" s="1"/>
  <c r="G218" s="1"/>
  <c r="G219" s="1"/>
  <c r="G220" s="1"/>
  <c r="G221" s="1"/>
  <c r="G222" s="1"/>
  <c r="G223" s="1"/>
  <c r="G224" s="1"/>
  <c r="G225" s="1"/>
  <c r="G226" s="1"/>
  <c r="G227" s="1"/>
  <c r="G228" s="1"/>
  <c r="G229" s="1"/>
  <c r="G230" s="1"/>
  <c r="G231" s="1"/>
  <c r="G232" s="1"/>
  <c r="G233" s="1"/>
  <c r="G234" s="1"/>
  <c r="G235" s="1"/>
  <c r="G236" s="1"/>
  <c r="G237" s="1"/>
  <c r="G238" s="1"/>
  <c r="G239" s="1"/>
  <c r="G240" s="1"/>
  <c r="G241" s="1"/>
  <c r="G242" s="1"/>
  <c r="G243" s="1"/>
  <c r="G244" s="1"/>
  <c r="G245" s="1"/>
  <c r="G246" s="1"/>
  <c r="G247" s="1"/>
  <c r="G248" s="1"/>
  <c r="G249" s="1"/>
  <c r="G250" s="1"/>
  <c r="G251" s="1"/>
  <c r="G252" s="1"/>
  <c r="G253" s="1"/>
  <c r="G254" s="1"/>
  <c r="G255" s="1"/>
  <c r="G256" s="1"/>
  <c r="G257" s="1"/>
  <c r="G258" s="1"/>
  <c r="G259" s="1"/>
  <c r="G260" s="1"/>
  <c r="G261" s="1"/>
  <c r="G262" s="1"/>
  <c r="G263" s="1"/>
  <c r="G264" s="1"/>
  <c r="G265" s="1"/>
  <c r="G266" s="1"/>
  <c r="G267" s="1"/>
  <c r="G268" s="1"/>
  <c r="G269" s="1"/>
  <c r="G270" s="1"/>
  <c r="G271" s="1"/>
  <c r="G272" s="1"/>
  <c r="G273" s="1"/>
  <c r="G274" s="1"/>
  <c r="G275" s="1"/>
  <c r="G276" s="1"/>
  <c r="G277" s="1"/>
  <c r="G278" s="1"/>
  <c r="G279" s="1"/>
  <c r="G280" s="1"/>
  <c r="G281" s="1"/>
  <c r="G282" s="1"/>
  <c r="G283" s="1"/>
  <c r="G284" s="1"/>
  <c r="G285" s="1"/>
  <c r="G286" s="1"/>
  <c r="G287" s="1"/>
  <c r="G288" s="1"/>
  <c r="G289" s="1"/>
  <c r="G290" s="1"/>
  <c r="G291" s="1"/>
  <c r="G292" s="1"/>
  <c r="G293" s="1"/>
  <c r="G294" s="1"/>
  <c r="G295" s="1"/>
  <c r="G296" s="1"/>
  <c r="G297" s="1"/>
  <c r="G298" s="1"/>
  <c r="G299" s="1"/>
  <c r="G300" s="1"/>
  <c r="G301" s="1"/>
  <c r="G302" s="1"/>
  <c r="G303" s="1"/>
  <c r="G304" s="1"/>
  <c r="G305" s="1"/>
  <c r="G306" s="1"/>
  <c r="G307" s="1"/>
  <c r="G308" s="1"/>
  <c r="G309" s="1"/>
  <c r="G310" s="1"/>
  <c r="G311" s="1"/>
  <c r="G312" s="1"/>
  <c r="G313" s="1"/>
  <c r="G314" s="1"/>
  <c r="G315" s="1"/>
  <c r="G316" s="1"/>
  <c r="G317" s="1"/>
  <c r="G318" s="1"/>
  <c r="G319" s="1"/>
  <c r="G320" s="1"/>
  <c r="G321" s="1"/>
  <c r="G322" s="1"/>
  <c r="G323" s="1"/>
  <c r="G324" s="1"/>
  <c r="G325" s="1"/>
  <c r="G326" s="1"/>
  <c r="G327" s="1"/>
  <c r="G328" s="1"/>
  <c r="G329" s="1"/>
  <c r="G330" s="1"/>
  <c r="G331" s="1"/>
  <c r="G332" s="1"/>
  <c r="G333" s="1"/>
  <c r="G334" s="1"/>
  <c r="G335" s="1"/>
  <c r="G336" s="1"/>
  <c r="G337" s="1"/>
  <c r="G338" s="1"/>
  <c r="G339" s="1"/>
  <c r="G340" s="1"/>
  <c r="G341" s="1"/>
  <c r="G342" s="1"/>
  <c r="G343" s="1"/>
  <c r="G344" s="1"/>
  <c r="G345" s="1"/>
  <c r="G346" s="1"/>
  <c r="G347" s="1"/>
  <c r="G348" s="1"/>
  <c r="G349" s="1"/>
  <c r="G350" s="1"/>
  <c r="G351" s="1"/>
  <c r="G352" s="1"/>
  <c r="G353" s="1"/>
  <c r="G354" s="1"/>
  <c r="G355" s="1"/>
  <c r="G356" s="1"/>
  <c r="G357" s="1"/>
  <c r="G358" s="1"/>
  <c r="G359" s="1"/>
  <c r="G360" s="1"/>
  <c r="G361" s="1"/>
  <c r="G362" s="1"/>
  <c r="G363" s="1"/>
  <c r="G364" s="1"/>
  <c r="G365" s="1"/>
  <c r="G366" s="1"/>
  <c r="G367" s="1"/>
  <c r="G368" s="1"/>
  <c r="G369" s="1"/>
  <c r="G370" s="1"/>
  <c r="G371" s="1"/>
  <c r="G372" s="1"/>
  <c r="G373" s="1"/>
  <c r="G374" s="1"/>
  <c r="G375" s="1"/>
  <c r="G376" s="1"/>
  <c r="G377" s="1"/>
  <c r="G378" s="1"/>
  <c r="G379" s="1"/>
  <c r="G380" s="1"/>
  <c r="G381" s="1"/>
  <c r="G382" s="1"/>
  <c r="G383" s="1"/>
  <c r="G384" s="1"/>
  <c r="G385" s="1"/>
  <c r="G386" s="1"/>
  <c r="G387" s="1"/>
  <c r="G388" s="1"/>
  <c r="G389" s="1"/>
  <c r="G390" s="1"/>
  <c r="G391" s="1"/>
  <c r="G392" s="1"/>
  <c r="G393" s="1"/>
  <c r="G394" s="1"/>
  <c r="G395" s="1"/>
  <c r="G396" s="1"/>
  <c r="G397" s="1"/>
  <c r="G398" s="1"/>
  <c r="G399" s="1"/>
  <c r="G400" s="1"/>
  <c r="G401" s="1"/>
  <c r="G402" s="1"/>
  <c r="G403" s="1"/>
  <c r="G404" s="1"/>
  <c r="G405" s="1"/>
  <c r="G406" s="1"/>
  <c r="G407" s="1"/>
  <c r="G408" s="1"/>
  <c r="G409" s="1"/>
  <c r="G410" s="1"/>
  <c r="G411" s="1"/>
  <c r="G412" s="1"/>
  <c r="G413" s="1"/>
  <c r="G414" s="1"/>
  <c r="G415" s="1"/>
  <c r="G416" s="1"/>
  <c r="G417" s="1"/>
  <c r="G418" s="1"/>
  <c r="G419" s="1"/>
  <c r="G420" s="1"/>
  <c r="G421" s="1"/>
  <c r="G422" s="1"/>
  <c r="G423" s="1"/>
  <c r="G424" s="1"/>
  <c r="G425" s="1"/>
  <c r="G426" s="1"/>
  <c r="G427" s="1"/>
  <c r="G428" s="1"/>
  <c r="G429" s="1"/>
  <c r="G430" s="1"/>
  <c r="G431" s="1"/>
  <c r="G432" s="1"/>
  <c r="G433" s="1"/>
  <c r="G434" s="1"/>
  <c r="G435" s="1"/>
  <c r="G436" s="1"/>
  <c r="G437" s="1"/>
  <c r="G438" s="1"/>
  <c r="G439" s="1"/>
  <c r="G440" s="1"/>
  <c r="G441" s="1"/>
  <c r="G442" s="1"/>
  <c r="G443" s="1"/>
  <c r="G444" s="1"/>
  <c r="G445" s="1"/>
  <c r="G446" s="1"/>
  <c r="G447" s="1"/>
  <c r="G448" s="1"/>
  <c r="G449" s="1"/>
  <c r="G450" s="1"/>
  <c r="G451" s="1"/>
  <c r="G452" s="1"/>
  <c r="G453" s="1"/>
  <c r="G454" s="1"/>
  <c r="G455" s="1"/>
  <c r="G456" s="1"/>
  <c r="G457" s="1"/>
  <c r="G458" s="1"/>
  <c r="G459" s="1"/>
  <c r="G460" s="1"/>
  <c r="G461" s="1"/>
  <c r="G462" s="1"/>
  <c r="G463" s="1"/>
  <c r="G464" s="1"/>
  <c r="G465" s="1"/>
  <c r="G466" s="1"/>
  <c r="G467" s="1"/>
  <c r="G468" s="1"/>
  <c r="G469" s="1"/>
  <c r="G470" s="1"/>
  <c r="G471" s="1"/>
  <c r="G472" s="1"/>
  <c r="G473" s="1"/>
  <c r="G474" s="1"/>
  <c r="G475" s="1"/>
  <c r="G476" s="1"/>
  <c r="G477" s="1"/>
  <c r="G478" s="1"/>
  <c r="G479" s="1"/>
  <c r="G480" s="1"/>
  <c r="G481" s="1"/>
  <c r="G482" s="1"/>
  <c r="G483" s="1"/>
  <c r="G484" s="1"/>
  <c r="G485" s="1"/>
  <c r="G486" s="1"/>
  <c r="G487" s="1"/>
  <c r="G488" s="1"/>
  <c r="G489" s="1"/>
  <c r="G490" s="1"/>
  <c r="G491" s="1"/>
  <c r="G492" s="1"/>
  <c r="G493" s="1"/>
  <c r="G494" s="1"/>
  <c r="G495" s="1"/>
  <c r="G496" s="1"/>
  <c r="G497" s="1"/>
  <c r="G498" s="1"/>
  <c r="G499" s="1"/>
  <c r="G500" s="1"/>
  <c r="G501" s="1"/>
  <c r="G502" s="1"/>
  <c r="G503" s="1"/>
  <c r="G504" s="1"/>
  <c r="G505" s="1"/>
  <c r="G506" s="1"/>
  <c r="G507" s="1"/>
  <c r="G508" s="1"/>
  <c r="G509" s="1"/>
  <c r="G510" s="1"/>
  <c r="G511" s="1"/>
  <c r="G512" s="1"/>
  <c r="G513" s="1"/>
  <c r="G514" s="1"/>
  <c r="G515" s="1"/>
  <c r="G516" s="1"/>
  <c r="G517" s="1"/>
  <c r="G518" s="1"/>
  <c r="G519" s="1"/>
  <c r="G520" s="1"/>
  <c r="G521" s="1"/>
  <c r="G522" s="1"/>
  <c r="G523" s="1"/>
  <c r="G524" s="1"/>
  <c r="G525" s="1"/>
  <c r="G526" s="1"/>
  <c r="G527" s="1"/>
  <c r="G528" s="1"/>
  <c r="G529" s="1"/>
  <c r="G530" s="1"/>
  <c r="G531" s="1"/>
  <c r="G532" s="1"/>
  <c r="G533" s="1"/>
  <c r="G534" s="1"/>
  <c r="G535" s="1"/>
  <c r="G536" s="1"/>
  <c r="G537" s="1"/>
  <c r="G538" s="1"/>
  <c r="G539" s="1"/>
  <c r="G540" s="1"/>
  <c r="G541" s="1"/>
  <c r="G542" s="1"/>
  <c r="G543" s="1"/>
  <c r="G544" s="1"/>
  <c r="G545" s="1"/>
  <c r="G546" s="1"/>
  <c r="G547" s="1"/>
  <c r="G548" s="1"/>
  <c r="G549" s="1"/>
  <c r="G550" s="1"/>
  <c r="G551" s="1"/>
  <c r="G552" s="1"/>
  <c r="G553" s="1"/>
  <c r="G554" s="1"/>
  <c r="G555" s="1"/>
  <c r="G556" s="1"/>
  <c r="G557" s="1"/>
  <c r="G558" s="1"/>
  <c r="G559" s="1"/>
  <c r="G560" s="1"/>
  <c r="G561" s="1"/>
  <c r="G562" s="1"/>
  <c r="G563" s="1"/>
  <c r="G564" s="1"/>
  <c r="G565" s="1"/>
  <c r="G566" s="1"/>
  <c r="G567" s="1"/>
  <c r="G568" s="1"/>
  <c r="G569" s="1"/>
  <c r="G570" s="1"/>
  <c r="G571" s="1"/>
  <c r="G572" s="1"/>
  <c r="G573" s="1"/>
  <c r="G574" s="1"/>
  <c r="G575" s="1"/>
  <c r="G576" s="1"/>
  <c r="G577" s="1"/>
  <c r="G578" s="1"/>
  <c r="G579" s="1"/>
  <c r="G580" s="1"/>
  <c r="G581" s="1"/>
  <c r="G582" s="1"/>
  <c r="G583" s="1"/>
  <c r="G584" s="1"/>
  <c r="G585" s="1"/>
  <c r="G586" s="1"/>
  <c r="G587" s="1"/>
  <c r="G588" s="1"/>
  <c r="G589" s="1"/>
  <c r="G590" s="1"/>
  <c r="G591" s="1"/>
  <c r="G592" s="1"/>
  <c r="G593" s="1"/>
  <c r="G594" s="1"/>
  <c r="G595" s="1"/>
  <c r="G596" s="1"/>
  <c r="G597" s="1"/>
  <c r="G598" s="1"/>
  <c r="G599" s="1"/>
  <c r="G600" s="1"/>
  <c r="G601" s="1"/>
  <c r="G602" s="1"/>
  <c r="G603" s="1"/>
  <c r="G604" s="1"/>
  <c r="A23"/>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E30" i="1"/>
  <c r="A629" i="5" l="1"/>
  <c r="AU44"/>
  <c r="AT45"/>
  <c r="AA47"/>
  <c r="AG47"/>
  <c r="AN46"/>
  <c r="E44" i="1"/>
  <c r="B628" i="5" s="1"/>
  <c r="N24"/>
  <c r="N25" s="1"/>
  <c r="E31" i="1"/>
  <c r="E36"/>
  <c r="C24" i="5" l="1"/>
  <c r="C28"/>
  <c r="C32"/>
  <c r="C36"/>
  <c r="C40"/>
  <c r="C44"/>
  <c r="C48"/>
  <c r="C52"/>
  <c r="C56"/>
  <c r="C60"/>
  <c r="C64"/>
  <c r="C68"/>
  <c r="C72"/>
  <c r="C76"/>
  <c r="C80"/>
  <c r="C84"/>
  <c r="C88"/>
  <c r="C92"/>
  <c r="C96"/>
  <c r="C100"/>
  <c r="C104"/>
  <c r="C108"/>
  <c r="C112"/>
  <c r="C116"/>
  <c r="C120"/>
  <c r="C124"/>
  <c r="C128"/>
  <c r="C132"/>
  <c r="C136"/>
  <c r="C140"/>
  <c r="C144"/>
  <c r="C148"/>
  <c r="C152"/>
  <c r="C156"/>
  <c r="C160"/>
  <c r="C164"/>
  <c r="C168"/>
  <c r="C172"/>
  <c r="C176"/>
  <c r="C180"/>
  <c r="C184"/>
  <c r="C188"/>
  <c r="C192"/>
  <c r="C196"/>
  <c r="C200"/>
  <c r="C204"/>
  <c r="C208"/>
  <c r="C212"/>
  <c r="C216"/>
  <c r="C220"/>
  <c r="C224"/>
  <c r="C228"/>
  <c r="C232"/>
  <c r="C236"/>
  <c r="C240"/>
  <c r="C244"/>
  <c r="C248"/>
  <c r="C252"/>
  <c r="C256"/>
  <c r="C260"/>
  <c r="C264"/>
  <c r="C268"/>
  <c r="C272"/>
  <c r="C276"/>
  <c r="C280"/>
  <c r="C284"/>
  <c r="C288"/>
  <c r="C292"/>
  <c r="C296"/>
  <c r="C300"/>
  <c r="C304"/>
  <c r="C308"/>
  <c r="C312"/>
  <c r="C316"/>
  <c r="C320"/>
  <c r="C324"/>
  <c r="C328"/>
  <c r="C332"/>
  <c r="C336"/>
  <c r="C340"/>
  <c r="C344"/>
  <c r="C348"/>
  <c r="C352"/>
  <c r="C356"/>
  <c r="C360"/>
  <c r="C364"/>
  <c r="C368"/>
  <c r="C372"/>
  <c r="C376"/>
  <c r="C380"/>
  <c r="C384"/>
  <c r="C388"/>
  <c r="C392"/>
  <c r="C396"/>
  <c r="C400"/>
  <c r="C404"/>
  <c r="C408"/>
  <c r="C412"/>
  <c r="C416"/>
  <c r="C420"/>
  <c r="C424"/>
  <c r="C428"/>
  <c r="C432"/>
  <c r="C436"/>
  <c r="C440"/>
  <c r="C444"/>
  <c r="C448"/>
  <c r="C452"/>
  <c r="C456"/>
  <c r="C460"/>
  <c r="C464"/>
  <c r="C468"/>
  <c r="C472"/>
  <c r="C476"/>
  <c r="C480"/>
  <c r="C484"/>
  <c r="C488"/>
  <c r="C492"/>
  <c r="C496"/>
  <c r="C500"/>
  <c r="C504"/>
  <c r="C508"/>
  <c r="C512"/>
  <c r="C516"/>
  <c r="C520"/>
  <c r="C524"/>
  <c r="C528"/>
  <c r="C532"/>
  <c r="C536"/>
  <c r="C540"/>
  <c r="C544"/>
  <c r="C548"/>
  <c r="C552"/>
  <c r="C556"/>
  <c r="C560"/>
  <c r="C564"/>
  <c r="C568"/>
  <c r="C572"/>
  <c r="C576"/>
  <c r="C580"/>
  <c r="C584"/>
  <c r="C588"/>
  <c r="C596"/>
  <c r="C600"/>
  <c r="C604"/>
  <c r="C608"/>
  <c r="C616"/>
  <c r="C624"/>
  <c r="C636"/>
  <c r="C644"/>
  <c r="C652"/>
  <c r="C664"/>
  <c r="C672"/>
  <c r="C680"/>
  <c r="C688"/>
  <c r="C696"/>
  <c r="C708"/>
  <c r="C716"/>
  <c r="C724"/>
  <c r="C732"/>
  <c r="C744"/>
  <c r="C752"/>
  <c r="C760"/>
  <c r="C768"/>
  <c r="C776"/>
  <c r="C788"/>
  <c r="C796"/>
  <c r="C727"/>
  <c r="C751"/>
  <c r="C763"/>
  <c r="C779"/>
  <c r="C795"/>
  <c r="C22"/>
  <c r="C27"/>
  <c r="C31"/>
  <c r="C35"/>
  <c r="C39"/>
  <c r="C43"/>
  <c r="C47"/>
  <c r="C51"/>
  <c r="C55"/>
  <c r="C59"/>
  <c r="C63"/>
  <c r="C67"/>
  <c r="C71"/>
  <c r="C75"/>
  <c r="C79"/>
  <c r="C83"/>
  <c r="C87"/>
  <c r="C91"/>
  <c r="C95"/>
  <c r="C99"/>
  <c r="C103"/>
  <c r="C107"/>
  <c r="C111"/>
  <c r="C115"/>
  <c r="C119"/>
  <c r="C123"/>
  <c r="C127"/>
  <c r="C131"/>
  <c r="C135"/>
  <c r="C139"/>
  <c r="C143"/>
  <c r="C147"/>
  <c r="C151"/>
  <c r="C155"/>
  <c r="C159"/>
  <c r="C163"/>
  <c r="C167"/>
  <c r="C171"/>
  <c r="C175"/>
  <c r="C179"/>
  <c r="C183"/>
  <c r="C187"/>
  <c r="C191"/>
  <c r="C195"/>
  <c r="C199"/>
  <c r="C203"/>
  <c r="C207"/>
  <c r="C211"/>
  <c r="C215"/>
  <c r="C219"/>
  <c r="C223"/>
  <c r="C227"/>
  <c r="C231"/>
  <c r="C235"/>
  <c r="C239"/>
  <c r="C243"/>
  <c r="C247"/>
  <c r="C251"/>
  <c r="C255"/>
  <c r="C259"/>
  <c r="C263"/>
  <c r="C267"/>
  <c r="C271"/>
  <c r="C275"/>
  <c r="C279"/>
  <c r="C283"/>
  <c r="C287"/>
  <c r="C291"/>
  <c r="C295"/>
  <c r="C299"/>
  <c r="C303"/>
  <c r="C307"/>
  <c r="C311"/>
  <c r="C315"/>
  <c r="C319"/>
  <c r="C323"/>
  <c r="C327"/>
  <c r="C331"/>
  <c r="C335"/>
  <c r="C339"/>
  <c r="C343"/>
  <c r="C347"/>
  <c r="C351"/>
  <c r="C355"/>
  <c r="C359"/>
  <c r="C363"/>
  <c r="C367"/>
  <c r="C371"/>
  <c r="C375"/>
  <c r="C379"/>
  <c r="C383"/>
  <c r="C387"/>
  <c r="C391"/>
  <c r="C395"/>
  <c r="C399"/>
  <c r="C403"/>
  <c r="C407"/>
  <c r="C411"/>
  <c r="C415"/>
  <c r="C419"/>
  <c r="C423"/>
  <c r="C427"/>
  <c r="C431"/>
  <c r="C435"/>
  <c r="C439"/>
  <c r="C443"/>
  <c r="C447"/>
  <c r="C451"/>
  <c r="C455"/>
  <c r="C459"/>
  <c r="C463"/>
  <c r="C467"/>
  <c r="C471"/>
  <c r="C475"/>
  <c r="C479"/>
  <c r="C483"/>
  <c r="C487"/>
  <c r="C491"/>
  <c r="C495"/>
  <c r="C499"/>
  <c r="C503"/>
  <c r="C507"/>
  <c r="C511"/>
  <c r="C515"/>
  <c r="C519"/>
  <c r="C523"/>
  <c r="C527"/>
  <c r="C531"/>
  <c r="C535"/>
  <c r="C539"/>
  <c r="C543"/>
  <c r="C547"/>
  <c r="C551"/>
  <c r="C555"/>
  <c r="C559"/>
  <c r="C563"/>
  <c r="C567"/>
  <c r="C571"/>
  <c r="C575"/>
  <c r="C579"/>
  <c r="C583"/>
  <c r="C587"/>
  <c r="C591"/>
  <c r="C595"/>
  <c r="C599"/>
  <c r="C603"/>
  <c r="C607"/>
  <c r="C611"/>
  <c r="C615"/>
  <c r="C619"/>
  <c r="C623"/>
  <c r="C627"/>
  <c r="C631"/>
  <c r="C635"/>
  <c r="C639"/>
  <c r="C643"/>
  <c r="C647"/>
  <c r="C651"/>
  <c r="C655"/>
  <c r="C659"/>
  <c r="C663"/>
  <c r="C667"/>
  <c r="C671"/>
  <c r="C675"/>
  <c r="C679"/>
  <c r="C683"/>
  <c r="C687"/>
  <c r="C691"/>
  <c r="C695"/>
  <c r="C699"/>
  <c r="C703"/>
  <c r="C707"/>
  <c r="C711"/>
  <c r="C719"/>
  <c r="C731"/>
  <c r="C743"/>
  <c r="C767"/>
  <c r="C787"/>
  <c r="C26"/>
  <c r="C30"/>
  <c r="C34"/>
  <c r="C38"/>
  <c r="C42"/>
  <c r="C46"/>
  <c r="C50"/>
  <c r="C54"/>
  <c r="C58"/>
  <c r="C62"/>
  <c r="C66"/>
  <c r="C70"/>
  <c r="C74"/>
  <c r="C78"/>
  <c r="C82"/>
  <c r="C86"/>
  <c r="C90"/>
  <c r="C94"/>
  <c r="C98"/>
  <c r="C102"/>
  <c r="C106"/>
  <c r="C110"/>
  <c r="C114"/>
  <c r="C118"/>
  <c r="C122"/>
  <c r="C126"/>
  <c r="C130"/>
  <c r="C134"/>
  <c r="C138"/>
  <c r="C142"/>
  <c r="C146"/>
  <c r="C150"/>
  <c r="C154"/>
  <c r="C158"/>
  <c r="C162"/>
  <c r="C166"/>
  <c r="C170"/>
  <c r="C174"/>
  <c r="C178"/>
  <c r="C182"/>
  <c r="C186"/>
  <c r="C190"/>
  <c r="C194"/>
  <c r="C198"/>
  <c r="C202"/>
  <c r="C206"/>
  <c r="C210"/>
  <c r="C214"/>
  <c r="C218"/>
  <c r="C222"/>
  <c r="C226"/>
  <c r="C230"/>
  <c r="C234"/>
  <c r="C238"/>
  <c r="C242"/>
  <c r="C246"/>
  <c r="C250"/>
  <c r="C254"/>
  <c r="C258"/>
  <c r="C262"/>
  <c r="C266"/>
  <c r="C270"/>
  <c r="C274"/>
  <c r="C278"/>
  <c r="C282"/>
  <c r="C286"/>
  <c r="C290"/>
  <c r="C294"/>
  <c r="C298"/>
  <c r="C302"/>
  <c r="C306"/>
  <c r="C310"/>
  <c r="C314"/>
  <c r="C318"/>
  <c r="C322"/>
  <c r="C326"/>
  <c r="C330"/>
  <c r="C334"/>
  <c r="C338"/>
  <c r="C342"/>
  <c r="C346"/>
  <c r="C350"/>
  <c r="C354"/>
  <c r="C358"/>
  <c r="C362"/>
  <c r="C366"/>
  <c r="C370"/>
  <c r="C374"/>
  <c r="C378"/>
  <c r="C382"/>
  <c r="C386"/>
  <c r="C390"/>
  <c r="C394"/>
  <c r="C398"/>
  <c r="C402"/>
  <c r="C406"/>
  <c r="C410"/>
  <c r="C414"/>
  <c r="C418"/>
  <c r="C422"/>
  <c r="C426"/>
  <c r="C430"/>
  <c r="C434"/>
  <c r="C438"/>
  <c r="C442"/>
  <c r="C446"/>
  <c r="C450"/>
  <c r="C454"/>
  <c r="C458"/>
  <c r="C462"/>
  <c r="C466"/>
  <c r="C470"/>
  <c r="C474"/>
  <c r="C478"/>
  <c r="C482"/>
  <c r="C486"/>
  <c r="C490"/>
  <c r="C494"/>
  <c r="C498"/>
  <c r="C502"/>
  <c r="C506"/>
  <c r="C510"/>
  <c r="C514"/>
  <c r="C518"/>
  <c r="C522"/>
  <c r="C526"/>
  <c r="C530"/>
  <c r="C534"/>
  <c r="C538"/>
  <c r="C542"/>
  <c r="C546"/>
  <c r="C550"/>
  <c r="C554"/>
  <c r="C558"/>
  <c r="C562"/>
  <c r="C566"/>
  <c r="C570"/>
  <c r="C574"/>
  <c r="C578"/>
  <c r="C582"/>
  <c r="C586"/>
  <c r="C590"/>
  <c r="C594"/>
  <c r="C598"/>
  <c r="C602"/>
  <c r="C606"/>
  <c r="C610"/>
  <c r="C614"/>
  <c r="C618"/>
  <c r="C622"/>
  <c r="C626"/>
  <c r="C630"/>
  <c r="C634"/>
  <c r="C638"/>
  <c r="C642"/>
  <c r="C646"/>
  <c r="C650"/>
  <c r="C654"/>
  <c r="C658"/>
  <c r="C662"/>
  <c r="C666"/>
  <c r="C670"/>
  <c r="C674"/>
  <c r="C678"/>
  <c r="C682"/>
  <c r="C686"/>
  <c r="C690"/>
  <c r="C694"/>
  <c r="C698"/>
  <c r="C702"/>
  <c r="C706"/>
  <c r="C710"/>
  <c r="C714"/>
  <c r="C718"/>
  <c r="C722"/>
  <c r="C726"/>
  <c r="C730"/>
  <c r="C734"/>
  <c r="C738"/>
  <c r="C742"/>
  <c r="C746"/>
  <c r="C750"/>
  <c r="C754"/>
  <c r="C758"/>
  <c r="C762"/>
  <c r="C766"/>
  <c r="C770"/>
  <c r="C774"/>
  <c r="C778"/>
  <c r="C782"/>
  <c r="C786"/>
  <c r="C790"/>
  <c r="C794"/>
  <c r="C798"/>
  <c r="C23"/>
  <c r="C715"/>
  <c r="C735"/>
  <c r="C747"/>
  <c r="C759"/>
  <c r="C775"/>
  <c r="C791"/>
  <c r="C25"/>
  <c r="C29"/>
  <c r="C33"/>
  <c r="C37"/>
  <c r="C41"/>
  <c r="C45"/>
  <c r="C49"/>
  <c r="C53"/>
  <c r="C57"/>
  <c r="C61"/>
  <c r="C65"/>
  <c r="C69"/>
  <c r="C73"/>
  <c r="C77"/>
  <c r="C81"/>
  <c r="C85"/>
  <c r="C89"/>
  <c r="C93"/>
  <c r="C97"/>
  <c r="C101"/>
  <c r="C105"/>
  <c r="C109"/>
  <c r="C113"/>
  <c r="C117"/>
  <c r="C121"/>
  <c r="C125"/>
  <c r="C129"/>
  <c r="C133"/>
  <c r="C137"/>
  <c r="C141"/>
  <c r="C145"/>
  <c r="C149"/>
  <c r="C153"/>
  <c r="C157"/>
  <c r="C161"/>
  <c r="C165"/>
  <c r="C169"/>
  <c r="C173"/>
  <c r="C177"/>
  <c r="C181"/>
  <c r="C185"/>
  <c r="C189"/>
  <c r="C193"/>
  <c r="C197"/>
  <c r="C201"/>
  <c r="C205"/>
  <c r="C209"/>
  <c r="C213"/>
  <c r="C217"/>
  <c r="C221"/>
  <c r="C225"/>
  <c r="C229"/>
  <c r="C233"/>
  <c r="C237"/>
  <c r="C241"/>
  <c r="C245"/>
  <c r="C249"/>
  <c r="C253"/>
  <c r="C257"/>
  <c r="C261"/>
  <c r="C265"/>
  <c r="C269"/>
  <c r="C273"/>
  <c r="C277"/>
  <c r="C281"/>
  <c r="C285"/>
  <c r="C289"/>
  <c r="C293"/>
  <c r="C297"/>
  <c r="C301"/>
  <c r="C305"/>
  <c r="C309"/>
  <c r="C313"/>
  <c r="C317"/>
  <c r="C321"/>
  <c r="C325"/>
  <c r="C329"/>
  <c r="C333"/>
  <c r="C337"/>
  <c r="C341"/>
  <c r="C345"/>
  <c r="C349"/>
  <c r="C353"/>
  <c r="C357"/>
  <c r="C361"/>
  <c r="C365"/>
  <c r="C369"/>
  <c r="C373"/>
  <c r="C377"/>
  <c r="C381"/>
  <c r="C385"/>
  <c r="C389"/>
  <c r="C393"/>
  <c r="C397"/>
  <c r="C401"/>
  <c r="C405"/>
  <c r="C409"/>
  <c r="C413"/>
  <c r="C417"/>
  <c r="C421"/>
  <c r="C425"/>
  <c r="C429"/>
  <c r="C433"/>
  <c r="C437"/>
  <c r="C441"/>
  <c r="C445"/>
  <c r="C449"/>
  <c r="C453"/>
  <c r="C457"/>
  <c r="C461"/>
  <c r="C465"/>
  <c r="C469"/>
  <c r="C473"/>
  <c r="C477"/>
  <c r="C481"/>
  <c r="C485"/>
  <c r="C489"/>
  <c r="C493"/>
  <c r="C497"/>
  <c r="C501"/>
  <c r="C505"/>
  <c r="C509"/>
  <c r="C513"/>
  <c r="C517"/>
  <c r="C521"/>
  <c r="C525"/>
  <c r="C529"/>
  <c r="C533"/>
  <c r="C537"/>
  <c r="C541"/>
  <c r="C545"/>
  <c r="C549"/>
  <c r="C553"/>
  <c r="C557"/>
  <c r="C561"/>
  <c r="C565"/>
  <c r="C569"/>
  <c r="C573"/>
  <c r="C577"/>
  <c r="C581"/>
  <c r="C585"/>
  <c r="C589"/>
  <c r="C593"/>
  <c r="C597"/>
  <c r="C601"/>
  <c r="C605"/>
  <c r="C609"/>
  <c r="C613"/>
  <c r="C617"/>
  <c r="C621"/>
  <c r="C625"/>
  <c r="C629"/>
  <c r="C633"/>
  <c r="C637"/>
  <c r="C641"/>
  <c r="C645"/>
  <c r="C649"/>
  <c r="C653"/>
  <c r="C657"/>
  <c r="C661"/>
  <c r="C665"/>
  <c r="C669"/>
  <c r="C673"/>
  <c r="C677"/>
  <c r="C681"/>
  <c r="C685"/>
  <c r="C689"/>
  <c r="C693"/>
  <c r="C697"/>
  <c r="C701"/>
  <c r="C705"/>
  <c r="C709"/>
  <c r="C713"/>
  <c r="C717"/>
  <c r="C721"/>
  <c r="C725"/>
  <c r="C729"/>
  <c r="C733"/>
  <c r="C737"/>
  <c r="C741"/>
  <c r="C745"/>
  <c r="C749"/>
  <c r="C753"/>
  <c r="C757"/>
  <c r="C761"/>
  <c r="C765"/>
  <c r="C769"/>
  <c r="C773"/>
  <c r="C777"/>
  <c r="C781"/>
  <c r="C785"/>
  <c r="C789"/>
  <c r="C793"/>
  <c r="C797"/>
  <c r="C801"/>
  <c r="C592"/>
  <c r="C612"/>
  <c r="C620"/>
  <c r="C628"/>
  <c r="C632"/>
  <c r="C640"/>
  <c r="C648"/>
  <c r="C656"/>
  <c r="C660"/>
  <c r="C668"/>
  <c r="C676"/>
  <c r="C684"/>
  <c r="C692"/>
  <c r="C700"/>
  <c r="C704"/>
  <c r="C712"/>
  <c r="C720"/>
  <c r="C728"/>
  <c r="C736"/>
  <c r="C740"/>
  <c r="C748"/>
  <c r="C756"/>
  <c r="C764"/>
  <c r="C772"/>
  <c r="C780"/>
  <c r="C784"/>
  <c r="C792"/>
  <c r="C800"/>
  <c r="C723"/>
  <c r="C739"/>
  <c r="C755"/>
  <c r="C771"/>
  <c r="C783"/>
  <c r="C799"/>
  <c r="B416"/>
  <c r="B605"/>
  <c r="B606"/>
  <c r="B607"/>
  <c r="B608"/>
  <c r="B609"/>
  <c r="B610"/>
  <c r="B611"/>
  <c r="B612"/>
  <c r="B613"/>
  <c r="B614"/>
  <c r="B615"/>
  <c r="B616"/>
  <c r="B617"/>
  <c r="B618"/>
  <c r="B619"/>
  <c r="B620"/>
  <c r="B621"/>
  <c r="B622"/>
  <c r="B623"/>
  <c r="B624"/>
  <c r="B625"/>
  <c r="B626"/>
  <c r="B627"/>
  <c r="A630"/>
  <c r="B629"/>
  <c r="AU45"/>
  <c r="B111"/>
  <c r="U148"/>
  <c r="B219"/>
  <c r="H68"/>
  <c r="B156"/>
  <c r="B47"/>
  <c r="H177"/>
  <c r="U89"/>
  <c r="H196"/>
  <c r="U244"/>
  <c r="H329"/>
  <c r="U105"/>
  <c r="H84"/>
  <c r="B63"/>
  <c r="U41"/>
  <c r="U140"/>
  <c r="H212"/>
  <c r="H161"/>
  <c r="U182"/>
  <c r="U196"/>
  <c r="B222"/>
  <c r="B307"/>
  <c r="U247"/>
  <c r="B269"/>
  <c r="H334"/>
  <c r="U263"/>
  <c r="B95"/>
  <c r="U73"/>
  <c r="H52"/>
  <c r="B31"/>
  <c r="U124"/>
  <c r="H244"/>
  <c r="B172"/>
  <c r="H193"/>
  <c r="U228"/>
  <c r="H318"/>
  <c r="H313"/>
  <c r="H258"/>
  <c r="H100"/>
  <c r="B79"/>
  <c r="U57"/>
  <c r="H36"/>
  <c r="U132"/>
  <c r="H228"/>
  <c r="U166"/>
  <c r="B188"/>
  <c r="U212"/>
  <c r="H302"/>
  <c r="B339"/>
  <c r="B253"/>
  <c r="H274"/>
  <c r="U109"/>
  <c r="H104"/>
  <c r="B99"/>
  <c r="U93"/>
  <c r="H88"/>
  <c r="B83"/>
  <c r="U77"/>
  <c r="H72"/>
  <c r="B67"/>
  <c r="U61"/>
  <c r="H56"/>
  <c r="B51"/>
  <c r="U45"/>
  <c r="H40"/>
  <c r="B35"/>
  <c r="H28"/>
  <c r="U146"/>
  <c r="U138"/>
  <c r="U130"/>
  <c r="U122"/>
  <c r="H200"/>
  <c r="H216"/>
  <c r="H232"/>
  <c r="B152"/>
  <c r="H157"/>
  <c r="U162"/>
  <c r="B168"/>
  <c r="H173"/>
  <c r="U178"/>
  <c r="B184"/>
  <c r="H189"/>
  <c r="B195"/>
  <c r="B227"/>
  <c r="U200"/>
  <c r="U216"/>
  <c r="U232"/>
  <c r="B198"/>
  <c r="B230"/>
  <c r="H306"/>
  <c r="H322"/>
  <c r="H338"/>
  <c r="B315"/>
  <c r="H301"/>
  <c r="H317"/>
  <c r="H333"/>
  <c r="B249"/>
  <c r="H254"/>
  <c r="U259"/>
  <c r="B265"/>
  <c r="H270"/>
  <c r="U275"/>
  <c r="H282"/>
  <c r="H290"/>
  <c r="B300"/>
  <c r="H397"/>
  <c r="H429"/>
  <c r="U343"/>
  <c r="U287"/>
  <c r="B340"/>
  <c r="B424"/>
  <c r="H112"/>
  <c r="B107"/>
  <c r="U101"/>
  <c r="H96"/>
  <c r="B91"/>
  <c r="U85"/>
  <c r="H80"/>
  <c r="B75"/>
  <c r="U69"/>
  <c r="H64"/>
  <c r="B59"/>
  <c r="U53"/>
  <c r="H48"/>
  <c r="B43"/>
  <c r="U37"/>
  <c r="H32"/>
  <c r="U22"/>
  <c r="U142"/>
  <c r="U134"/>
  <c r="U126"/>
  <c r="U115"/>
  <c r="H208"/>
  <c r="H224"/>
  <c r="H240"/>
  <c r="U154"/>
  <c r="B160"/>
  <c r="H165"/>
  <c r="U170"/>
  <c r="B176"/>
  <c r="H181"/>
  <c r="U186"/>
  <c r="B192"/>
  <c r="B211"/>
  <c r="B243"/>
  <c r="U208"/>
  <c r="U224"/>
  <c r="U240"/>
  <c r="B214"/>
  <c r="H298"/>
  <c r="H314"/>
  <c r="H330"/>
  <c r="B299"/>
  <c r="B331"/>
  <c r="H309"/>
  <c r="H325"/>
  <c r="B342"/>
  <c r="U251"/>
  <c r="B257"/>
  <c r="H262"/>
  <c r="U267"/>
  <c r="B273"/>
  <c r="U279"/>
  <c r="H286"/>
  <c r="B293"/>
  <c r="B332"/>
  <c r="H413"/>
  <c r="B392"/>
  <c r="B281"/>
  <c r="B297"/>
  <c r="H417"/>
  <c r="B119"/>
  <c r="H108"/>
  <c r="B103"/>
  <c r="U97"/>
  <c r="H92"/>
  <c r="B87"/>
  <c r="U81"/>
  <c r="H76"/>
  <c r="B71"/>
  <c r="U65"/>
  <c r="H60"/>
  <c r="B55"/>
  <c r="U49"/>
  <c r="H44"/>
  <c r="B39"/>
  <c r="U33"/>
  <c r="H25"/>
  <c r="U144"/>
  <c r="U136"/>
  <c r="U128"/>
  <c r="U119"/>
  <c r="H204"/>
  <c r="H220"/>
  <c r="H236"/>
  <c r="H153"/>
  <c r="U158"/>
  <c r="B164"/>
  <c r="H169"/>
  <c r="U174"/>
  <c r="B180"/>
  <c r="H185"/>
  <c r="U190"/>
  <c r="B203"/>
  <c r="B235"/>
  <c r="U204"/>
  <c r="U220"/>
  <c r="U236"/>
  <c r="B206"/>
  <c r="B238"/>
  <c r="H310"/>
  <c r="H326"/>
  <c r="H341"/>
  <c r="B323"/>
  <c r="H305"/>
  <c r="H321"/>
  <c r="H337"/>
  <c r="H250"/>
  <c r="U255"/>
  <c r="B261"/>
  <c r="H266"/>
  <c r="U271"/>
  <c r="B277"/>
  <c r="B285"/>
  <c r="U291"/>
  <c r="B308"/>
  <c r="H405"/>
  <c r="H433"/>
  <c r="U348"/>
  <c r="H358"/>
  <c r="V15"/>
  <c r="P13"/>
  <c r="V12"/>
  <c r="V13"/>
  <c r="P14"/>
  <c r="V14"/>
  <c r="P12"/>
  <c r="I12"/>
  <c r="H278"/>
  <c r="U283"/>
  <c r="B289"/>
  <c r="H294"/>
  <c r="B324"/>
  <c r="H401"/>
  <c r="H421"/>
  <c r="B408"/>
  <c r="H345"/>
  <c r="AN47"/>
  <c r="AA48"/>
  <c r="AT46"/>
  <c r="AG48"/>
  <c r="B492"/>
  <c r="U295"/>
  <c r="B316"/>
  <c r="H393"/>
  <c r="H409"/>
  <c r="H425"/>
  <c r="B400"/>
  <c r="B434"/>
  <c r="H351"/>
  <c r="H150"/>
  <c r="B117"/>
  <c r="B112"/>
  <c r="U110"/>
  <c r="H109"/>
  <c r="B108"/>
  <c r="U106"/>
  <c r="H105"/>
  <c r="B104"/>
  <c r="U102"/>
  <c r="H101"/>
  <c r="B100"/>
  <c r="U98"/>
  <c r="H97"/>
  <c r="B96"/>
  <c r="U94"/>
  <c r="H93"/>
  <c r="B92"/>
  <c r="U90"/>
  <c r="H89"/>
  <c r="B88"/>
  <c r="U86"/>
  <c r="H85"/>
  <c r="B84"/>
  <c r="U82"/>
  <c r="H81"/>
  <c r="B80"/>
  <c r="U78"/>
  <c r="H77"/>
  <c r="B76"/>
  <c r="U74"/>
  <c r="H73"/>
  <c r="B72"/>
  <c r="U70"/>
  <c r="H69"/>
  <c r="B68"/>
  <c r="U66"/>
  <c r="H65"/>
  <c r="B64"/>
  <c r="U62"/>
  <c r="H61"/>
  <c r="B60"/>
  <c r="U58"/>
  <c r="H57"/>
  <c r="B56"/>
  <c r="U54"/>
  <c r="H53"/>
  <c r="B52"/>
  <c r="U50"/>
  <c r="H49"/>
  <c r="B48"/>
  <c r="U46"/>
  <c r="H45"/>
  <c r="B44"/>
  <c r="U42"/>
  <c r="H41"/>
  <c r="B40"/>
  <c r="U38"/>
  <c r="H37"/>
  <c r="B36"/>
  <c r="U34"/>
  <c r="H33"/>
  <c r="B32"/>
  <c r="U30"/>
  <c r="U26"/>
  <c r="U24"/>
  <c r="B22"/>
  <c r="H148"/>
  <c r="H146"/>
  <c r="H144"/>
  <c r="H142"/>
  <c r="H140"/>
  <c r="H138"/>
  <c r="H136"/>
  <c r="H134"/>
  <c r="H132"/>
  <c r="H130"/>
  <c r="H128"/>
  <c r="H126"/>
  <c r="H124"/>
  <c r="H122"/>
  <c r="H118"/>
  <c r="H114"/>
  <c r="U197"/>
  <c r="U201"/>
  <c r="U205"/>
  <c r="U209"/>
  <c r="U213"/>
  <c r="U217"/>
  <c r="U221"/>
  <c r="U225"/>
  <c r="U229"/>
  <c r="U233"/>
  <c r="U237"/>
  <c r="U241"/>
  <c r="U245"/>
  <c r="H152"/>
  <c r="U153"/>
  <c r="B155"/>
  <c r="H156"/>
  <c r="U157"/>
  <c r="B159"/>
  <c r="H160"/>
  <c r="U161"/>
  <c r="B163"/>
  <c r="H164"/>
  <c r="U165"/>
  <c r="B167"/>
  <c r="H168"/>
  <c r="U169"/>
  <c r="B171"/>
  <c r="H172"/>
  <c r="U173"/>
  <c r="B175"/>
  <c r="H176"/>
  <c r="U177"/>
  <c r="B179"/>
  <c r="H180"/>
  <c r="U181"/>
  <c r="B183"/>
  <c r="H184"/>
  <c r="U185"/>
  <c r="B187"/>
  <c r="H188"/>
  <c r="U189"/>
  <c r="B191"/>
  <c r="H192"/>
  <c r="U193"/>
  <c r="B197"/>
  <c r="B205"/>
  <c r="B213"/>
  <c r="B221"/>
  <c r="B229"/>
  <c r="B237"/>
  <c r="B245"/>
  <c r="H197"/>
  <c r="H201"/>
  <c r="H205"/>
  <c r="H209"/>
  <c r="H213"/>
  <c r="H217"/>
  <c r="H221"/>
  <c r="H225"/>
  <c r="H229"/>
  <c r="H233"/>
  <c r="H237"/>
  <c r="H241"/>
  <c r="H245"/>
  <c r="B200"/>
  <c r="B208"/>
  <c r="B216"/>
  <c r="B224"/>
  <c r="B232"/>
  <c r="B240"/>
  <c r="U299"/>
  <c r="U303"/>
  <c r="U307"/>
  <c r="U311"/>
  <c r="U315"/>
  <c r="U319"/>
  <c r="U323"/>
  <c r="U327"/>
  <c r="U331"/>
  <c r="U335"/>
  <c r="U339"/>
  <c r="U341"/>
  <c r="B301"/>
  <c r="B309"/>
  <c r="B317"/>
  <c r="B325"/>
  <c r="B333"/>
  <c r="U298"/>
  <c r="U302"/>
  <c r="U306"/>
  <c r="U310"/>
  <c r="U314"/>
  <c r="U318"/>
  <c r="U322"/>
  <c r="U326"/>
  <c r="U330"/>
  <c r="U334"/>
  <c r="U338"/>
  <c r="U246"/>
  <c r="B248"/>
  <c r="H249"/>
  <c r="U250"/>
  <c r="B252"/>
  <c r="H253"/>
  <c r="U254"/>
  <c r="B256"/>
  <c r="H257"/>
  <c r="U258"/>
  <c r="B260"/>
  <c r="H261"/>
  <c r="U262"/>
  <c r="B264"/>
  <c r="H265"/>
  <c r="U266"/>
  <c r="B268"/>
  <c r="H269"/>
  <c r="U270"/>
  <c r="B272"/>
  <c r="H273"/>
  <c r="U274"/>
  <c r="B276"/>
  <c r="H277"/>
  <c r="U278"/>
  <c r="B280"/>
  <c r="H281"/>
  <c r="U282"/>
  <c r="B284"/>
  <c r="H285"/>
  <c r="U286"/>
  <c r="B288"/>
  <c r="H289"/>
  <c r="U290"/>
  <c r="B292"/>
  <c r="H293"/>
  <c r="U294"/>
  <c r="B296"/>
  <c r="H297"/>
  <c r="B302"/>
  <c r="B310"/>
  <c r="B318"/>
  <c r="B326"/>
  <c r="B334"/>
  <c r="U390"/>
  <c r="U394"/>
  <c r="U398"/>
  <c r="U402"/>
  <c r="U406"/>
  <c r="U410"/>
  <c r="U414"/>
  <c r="U418"/>
  <c r="U422"/>
  <c r="U426"/>
  <c r="U430"/>
  <c r="U434"/>
  <c r="B394"/>
  <c r="B402"/>
  <c r="B410"/>
  <c r="B418"/>
  <c r="B426"/>
  <c r="B436"/>
  <c r="B344"/>
  <c r="B346"/>
  <c r="H349"/>
  <c r="U352"/>
  <c r="U393"/>
  <c r="B121"/>
  <c r="B113"/>
  <c r="H111"/>
  <c r="B110"/>
  <c r="U108"/>
  <c r="H107"/>
  <c r="B106"/>
  <c r="U104"/>
  <c r="H103"/>
  <c r="B102"/>
  <c r="U100"/>
  <c r="H99"/>
  <c r="B98"/>
  <c r="U96"/>
  <c r="H95"/>
  <c r="B94"/>
  <c r="U92"/>
  <c r="H91"/>
  <c r="B90"/>
  <c r="U88"/>
  <c r="H87"/>
  <c r="B86"/>
  <c r="U84"/>
  <c r="H83"/>
  <c r="B82"/>
  <c r="U80"/>
  <c r="H79"/>
  <c r="B78"/>
  <c r="U76"/>
  <c r="H75"/>
  <c r="B74"/>
  <c r="U72"/>
  <c r="H71"/>
  <c r="B70"/>
  <c r="U68"/>
  <c r="H67"/>
  <c r="B66"/>
  <c r="U64"/>
  <c r="H63"/>
  <c r="B62"/>
  <c r="U60"/>
  <c r="H59"/>
  <c r="B58"/>
  <c r="U56"/>
  <c r="H55"/>
  <c r="B54"/>
  <c r="U52"/>
  <c r="H51"/>
  <c r="B50"/>
  <c r="U48"/>
  <c r="H47"/>
  <c r="B46"/>
  <c r="U44"/>
  <c r="H43"/>
  <c r="B42"/>
  <c r="U40"/>
  <c r="H39"/>
  <c r="B38"/>
  <c r="U36"/>
  <c r="H35"/>
  <c r="B34"/>
  <c r="U32"/>
  <c r="H31"/>
  <c r="B29"/>
  <c r="U25"/>
  <c r="B23"/>
  <c r="B149"/>
  <c r="H147"/>
  <c r="H145"/>
  <c r="H143"/>
  <c r="H141"/>
  <c r="H139"/>
  <c r="H137"/>
  <c r="H135"/>
  <c r="H133"/>
  <c r="H131"/>
  <c r="H129"/>
  <c r="H127"/>
  <c r="H125"/>
  <c r="H123"/>
  <c r="H120"/>
  <c r="H116"/>
  <c r="U195"/>
  <c r="U199"/>
  <c r="U203"/>
  <c r="U207"/>
  <c r="U211"/>
  <c r="U215"/>
  <c r="U219"/>
  <c r="U223"/>
  <c r="U227"/>
  <c r="U231"/>
  <c r="U235"/>
  <c r="U239"/>
  <c r="U243"/>
  <c r="U151"/>
  <c r="B153"/>
  <c r="H154"/>
  <c r="U155"/>
  <c r="B157"/>
  <c r="H158"/>
  <c r="U159"/>
  <c r="B161"/>
  <c r="H162"/>
  <c r="U163"/>
  <c r="B165"/>
  <c r="H166"/>
  <c r="U167"/>
  <c r="B169"/>
  <c r="H170"/>
  <c r="U171"/>
  <c r="B173"/>
  <c r="H174"/>
  <c r="U175"/>
  <c r="B177"/>
  <c r="H178"/>
  <c r="U179"/>
  <c r="B181"/>
  <c r="H182"/>
  <c r="U183"/>
  <c r="B185"/>
  <c r="H186"/>
  <c r="U187"/>
  <c r="B189"/>
  <c r="H190"/>
  <c r="U191"/>
  <c r="B193"/>
  <c r="H194"/>
  <c r="B201"/>
  <c r="B209"/>
  <c r="B217"/>
  <c r="B225"/>
  <c r="B233"/>
  <c r="B241"/>
  <c r="H195"/>
  <c r="H199"/>
  <c r="H203"/>
  <c r="H207"/>
  <c r="H211"/>
  <c r="H215"/>
  <c r="H219"/>
  <c r="H223"/>
  <c r="H227"/>
  <c r="H231"/>
  <c r="H235"/>
  <c r="H239"/>
  <c r="H243"/>
  <c r="B196"/>
  <c r="B204"/>
  <c r="B212"/>
  <c r="B220"/>
  <c r="B228"/>
  <c r="B236"/>
  <c r="B244"/>
  <c r="U301"/>
  <c r="U305"/>
  <c r="U309"/>
  <c r="U313"/>
  <c r="U317"/>
  <c r="U321"/>
  <c r="U325"/>
  <c r="U329"/>
  <c r="U333"/>
  <c r="U337"/>
  <c r="U340"/>
  <c r="U342"/>
  <c r="B305"/>
  <c r="B313"/>
  <c r="B321"/>
  <c r="B329"/>
  <c r="B337"/>
  <c r="U300"/>
  <c r="U304"/>
  <c r="U308"/>
  <c r="U312"/>
  <c r="U316"/>
  <c r="U320"/>
  <c r="U324"/>
  <c r="U328"/>
  <c r="U332"/>
  <c r="U336"/>
  <c r="B341"/>
  <c r="H247"/>
  <c r="U248"/>
  <c r="B250"/>
  <c r="H251"/>
  <c r="U252"/>
  <c r="B254"/>
  <c r="H255"/>
  <c r="U256"/>
  <c r="B258"/>
  <c r="H259"/>
  <c r="U260"/>
  <c r="B262"/>
  <c r="H263"/>
  <c r="U264"/>
  <c r="B266"/>
  <c r="H267"/>
  <c r="U268"/>
  <c r="B270"/>
  <c r="H271"/>
  <c r="U272"/>
  <c r="B274"/>
  <c r="H275"/>
  <c r="U276"/>
  <c r="B278"/>
  <c r="H279"/>
  <c r="U280"/>
  <c r="B282"/>
  <c r="H283"/>
  <c r="U284"/>
  <c r="B286"/>
  <c r="H287"/>
  <c r="U288"/>
  <c r="B290"/>
  <c r="H291"/>
  <c r="U292"/>
  <c r="B294"/>
  <c r="H295"/>
  <c r="U296"/>
  <c r="B298"/>
  <c r="B306"/>
  <c r="B314"/>
  <c r="B322"/>
  <c r="B330"/>
  <c r="B338"/>
  <c r="U392"/>
  <c r="U396"/>
  <c r="U400"/>
  <c r="U404"/>
  <c r="U408"/>
  <c r="U412"/>
  <c r="U416"/>
  <c r="U420"/>
  <c r="U424"/>
  <c r="U428"/>
  <c r="U432"/>
  <c r="U436"/>
  <c r="B398"/>
  <c r="B406"/>
  <c r="B414"/>
  <c r="B422"/>
  <c r="B430"/>
  <c r="H343"/>
  <c r="B345"/>
  <c r="H347"/>
  <c r="B351"/>
  <c r="B356"/>
  <c r="H538"/>
  <c r="U149"/>
  <c r="B115"/>
  <c r="U111"/>
  <c r="H110"/>
  <c r="B109"/>
  <c r="U107"/>
  <c r="H106"/>
  <c r="B105"/>
  <c r="U103"/>
  <c r="H102"/>
  <c r="B101"/>
  <c r="U99"/>
  <c r="H98"/>
  <c r="B97"/>
  <c r="U95"/>
  <c r="H94"/>
  <c r="B93"/>
  <c r="U91"/>
  <c r="H90"/>
  <c r="B89"/>
  <c r="U87"/>
  <c r="H86"/>
  <c r="B85"/>
  <c r="U83"/>
  <c r="H82"/>
  <c r="B81"/>
  <c r="U79"/>
  <c r="H78"/>
  <c r="B77"/>
  <c r="U75"/>
  <c r="H74"/>
  <c r="B73"/>
  <c r="U71"/>
  <c r="H70"/>
  <c r="B69"/>
  <c r="U67"/>
  <c r="H66"/>
  <c r="B65"/>
  <c r="U63"/>
  <c r="H62"/>
  <c r="B61"/>
  <c r="U59"/>
  <c r="H58"/>
  <c r="B57"/>
  <c r="U55"/>
  <c r="H54"/>
  <c r="B53"/>
  <c r="U51"/>
  <c r="H50"/>
  <c r="B49"/>
  <c r="U47"/>
  <c r="H46"/>
  <c r="B45"/>
  <c r="U43"/>
  <c r="H42"/>
  <c r="B41"/>
  <c r="U39"/>
  <c r="H38"/>
  <c r="B37"/>
  <c r="U35"/>
  <c r="H34"/>
  <c r="B33"/>
  <c r="U31"/>
  <c r="H30"/>
  <c r="B26"/>
  <c r="B24"/>
  <c r="B151"/>
  <c r="U147"/>
  <c r="U145"/>
  <c r="U143"/>
  <c r="U141"/>
  <c r="U139"/>
  <c r="U137"/>
  <c r="U135"/>
  <c r="U133"/>
  <c r="U131"/>
  <c r="U129"/>
  <c r="U127"/>
  <c r="U125"/>
  <c r="U123"/>
  <c r="U121"/>
  <c r="U117"/>
  <c r="U113"/>
  <c r="H198"/>
  <c r="H202"/>
  <c r="H206"/>
  <c r="H210"/>
  <c r="H214"/>
  <c r="H218"/>
  <c r="H222"/>
  <c r="H226"/>
  <c r="H230"/>
  <c r="H234"/>
  <c r="H238"/>
  <c r="H242"/>
  <c r="B246"/>
  <c r="U152"/>
  <c r="B154"/>
  <c r="H155"/>
  <c r="U156"/>
  <c r="B158"/>
  <c r="H159"/>
  <c r="U160"/>
  <c r="B162"/>
  <c r="H163"/>
  <c r="U164"/>
  <c r="B166"/>
  <c r="H167"/>
  <c r="U168"/>
  <c r="B170"/>
  <c r="H171"/>
  <c r="U172"/>
  <c r="B174"/>
  <c r="H175"/>
  <c r="U176"/>
  <c r="B178"/>
  <c r="H179"/>
  <c r="U180"/>
  <c r="B182"/>
  <c r="H183"/>
  <c r="U184"/>
  <c r="B186"/>
  <c r="H187"/>
  <c r="U188"/>
  <c r="B190"/>
  <c r="H191"/>
  <c r="U192"/>
  <c r="B194"/>
  <c r="B199"/>
  <c r="B207"/>
  <c r="B215"/>
  <c r="B223"/>
  <c r="B231"/>
  <c r="B239"/>
  <c r="U194"/>
  <c r="U198"/>
  <c r="U202"/>
  <c r="U206"/>
  <c r="U210"/>
  <c r="U214"/>
  <c r="U218"/>
  <c r="U222"/>
  <c r="U226"/>
  <c r="U230"/>
  <c r="U234"/>
  <c r="U238"/>
  <c r="U242"/>
  <c r="H246"/>
  <c r="B202"/>
  <c r="B210"/>
  <c r="B218"/>
  <c r="B226"/>
  <c r="B234"/>
  <c r="B242"/>
  <c r="H300"/>
  <c r="H304"/>
  <c r="H308"/>
  <c r="H312"/>
  <c r="H316"/>
  <c r="H320"/>
  <c r="H324"/>
  <c r="H328"/>
  <c r="H332"/>
  <c r="H336"/>
  <c r="H340"/>
  <c r="H342"/>
  <c r="B303"/>
  <c r="B311"/>
  <c r="B319"/>
  <c r="B327"/>
  <c r="B335"/>
  <c r="H299"/>
  <c r="H303"/>
  <c r="H307"/>
  <c r="H311"/>
  <c r="H315"/>
  <c r="H319"/>
  <c r="H323"/>
  <c r="H327"/>
  <c r="H331"/>
  <c r="H335"/>
  <c r="H339"/>
  <c r="B247"/>
  <c r="H248"/>
  <c r="U249"/>
  <c r="B251"/>
  <c r="H252"/>
  <c r="U253"/>
  <c r="B255"/>
  <c r="H256"/>
  <c r="U257"/>
  <c r="B259"/>
  <c r="H260"/>
  <c r="U261"/>
  <c r="B263"/>
  <c r="H264"/>
  <c r="U265"/>
  <c r="B267"/>
  <c r="H268"/>
  <c r="U269"/>
  <c r="B271"/>
  <c r="H272"/>
  <c r="U273"/>
  <c r="B275"/>
  <c r="H276"/>
  <c r="U277"/>
  <c r="B279"/>
  <c r="H280"/>
  <c r="U281"/>
  <c r="B283"/>
  <c r="H284"/>
  <c r="U285"/>
  <c r="B287"/>
  <c r="H288"/>
  <c r="U289"/>
  <c r="B291"/>
  <c r="H292"/>
  <c r="U293"/>
  <c r="B295"/>
  <c r="H296"/>
  <c r="U297"/>
  <c r="B304"/>
  <c r="B312"/>
  <c r="B320"/>
  <c r="B328"/>
  <c r="B336"/>
  <c r="H391"/>
  <c r="H395"/>
  <c r="H399"/>
  <c r="H403"/>
  <c r="H407"/>
  <c r="H411"/>
  <c r="H415"/>
  <c r="H419"/>
  <c r="H423"/>
  <c r="H427"/>
  <c r="H431"/>
  <c r="H435"/>
  <c r="B396"/>
  <c r="B404"/>
  <c r="B412"/>
  <c r="B420"/>
  <c r="B428"/>
  <c r="H437"/>
  <c r="U344"/>
  <c r="B347"/>
  <c r="U349"/>
  <c r="B354"/>
  <c r="B432"/>
  <c r="B343"/>
  <c r="H344"/>
  <c r="U345"/>
  <c r="B348"/>
  <c r="U350"/>
  <c r="U353"/>
  <c r="B360"/>
  <c r="U361"/>
  <c r="H356"/>
  <c r="U363"/>
  <c r="U346"/>
  <c r="H348"/>
  <c r="B350"/>
  <c r="B352"/>
  <c r="H355"/>
  <c r="U358"/>
  <c r="H365"/>
  <c r="H352"/>
  <c r="U354"/>
  <c r="U357"/>
  <c r="H360"/>
  <c r="B367"/>
  <c r="H346"/>
  <c r="U347"/>
  <c r="B349"/>
  <c r="H350"/>
  <c r="U351"/>
  <c r="H353"/>
  <c r="B355"/>
  <c r="B357"/>
  <c r="U359"/>
  <c r="H362"/>
  <c r="U368"/>
  <c r="B353"/>
  <c r="H354"/>
  <c r="U355"/>
  <c r="H357"/>
  <c r="B359"/>
  <c r="H361"/>
  <c r="B364"/>
  <c r="U369"/>
  <c r="U356"/>
  <c r="B358"/>
  <c r="H359"/>
  <c r="U360"/>
  <c r="B363"/>
  <c r="U365"/>
  <c r="B371"/>
  <c r="B365"/>
  <c r="H367"/>
  <c r="H371"/>
  <c r="B361"/>
  <c r="U362"/>
  <c r="H364"/>
  <c r="H366"/>
  <c r="H369"/>
  <c r="H372"/>
  <c r="B362"/>
  <c r="H363"/>
  <c r="U364"/>
  <c r="B366"/>
  <c r="B368"/>
  <c r="U370"/>
  <c r="H373"/>
  <c r="H374"/>
  <c r="U375"/>
  <c r="U372"/>
  <c r="U377"/>
  <c r="U366"/>
  <c r="H368"/>
  <c r="B370"/>
  <c r="B372"/>
  <c r="U373"/>
  <c r="H378"/>
  <c r="U367"/>
  <c r="B369"/>
  <c r="H370"/>
  <c r="U371"/>
  <c r="B373"/>
  <c r="U374"/>
  <c r="U379"/>
  <c r="B374"/>
  <c r="H376"/>
  <c r="U381"/>
  <c r="B375"/>
  <c r="B378"/>
  <c r="H383"/>
  <c r="U376"/>
  <c r="H379"/>
  <c r="B385"/>
  <c r="B381"/>
  <c r="U386"/>
  <c r="B382"/>
  <c r="U387"/>
  <c r="U383"/>
  <c r="B389"/>
  <c r="H380"/>
  <c r="B383"/>
  <c r="H385"/>
  <c r="H389"/>
  <c r="H375"/>
  <c r="B377"/>
  <c r="B379"/>
  <c r="U380"/>
  <c r="H382"/>
  <c r="H384"/>
  <c r="H387"/>
  <c r="H390"/>
  <c r="B376"/>
  <c r="H377"/>
  <c r="U378"/>
  <c r="B380"/>
  <c r="H381"/>
  <c r="U382"/>
  <c r="B384"/>
  <c r="B386"/>
  <c r="U388"/>
  <c r="U391"/>
  <c r="U384"/>
  <c r="H386"/>
  <c r="B388"/>
  <c r="B390"/>
  <c r="U397"/>
  <c r="H396"/>
  <c r="U385"/>
  <c r="B387"/>
  <c r="H388"/>
  <c r="U389"/>
  <c r="H392"/>
  <c r="H398"/>
  <c r="H394"/>
  <c r="H402"/>
  <c r="H400"/>
  <c r="H414"/>
  <c r="H410"/>
  <c r="U401"/>
  <c r="H430"/>
  <c r="H418"/>
  <c r="B409"/>
  <c r="B393"/>
  <c r="I13"/>
  <c r="U395"/>
  <c r="U399"/>
  <c r="H406"/>
  <c r="H422"/>
  <c r="B425"/>
  <c r="H434"/>
  <c r="H441"/>
  <c r="B438"/>
  <c r="B417"/>
  <c r="B452"/>
  <c r="U446"/>
  <c r="H439"/>
  <c r="B468"/>
  <c r="U462"/>
  <c r="H449"/>
  <c r="U486"/>
  <c r="H426"/>
  <c r="B401"/>
  <c r="B433"/>
  <c r="B444"/>
  <c r="H457"/>
  <c r="U507"/>
  <c r="B460"/>
  <c r="B476"/>
  <c r="H473"/>
  <c r="U454"/>
  <c r="H465"/>
  <c r="H481"/>
  <c r="U470"/>
  <c r="B484"/>
  <c r="U478"/>
  <c r="H489"/>
  <c r="B529"/>
  <c r="H502"/>
  <c r="U523"/>
  <c r="B497"/>
  <c r="H518"/>
  <c r="B513"/>
  <c r="H534"/>
  <c r="O22"/>
  <c r="U405"/>
  <c r="U409"/>
  <c r="U413"/>
  <c r="U417"/>
  <c r="U421"/>
  <c r="U425"/>
  <c r="U429"/>
  <c r="U433"/>
  <c r="B391"/>
  <c r="B399"/>
  <c r="B407"/>
  <c r="B415"/>
  <c r="B423"/>
  <c r="B431"/>
  <c r="U437"/>
  <c r="B439"/>
  <c r="B441"/>
  <c r="U443"/>
  <c r="H446"/>
  <c r="B449"/>
  <c r="U451"/>
  <c r="H454"/>
  <c r="B457"/>
  <c r="U459"/>
  <c r="H462"/>
  <c r="B465"/>
  <c r="U467"/>
  <c r="H470"/>
  <c r="B473"/>
  <c r="U475"/>
  <c r="H478"/>
  <c r="B481"/>
  <c r="U483"/>
  <c r="H486"/>
  <c r="B489"/>
  <c r="U491"/>
  <c r="U495"/>
  <c r="B501"/>
  <c r="H506"/>
  <c r="U511"/>
  <c r="B517"/>
  <c r="H522"/>
  <c r="U527"/>
  <c r="B533"/>
  <c r="H536"/>
  <c r="H404"/>
  <c r="H408"/>
  <c r="H412"/>
  <c r="H416"/>
  <c r="H420"/>
  <c r="H424"/>
  <c r="H428"/>
  <c r="H432"/>
  <c r="H436"/>
  <c r="B397"/>
  <c r="B405"/>
  <c r="B413"/>
  <c r="B421"/>
  <c r="B429"/>
  <c r="B437"/>
  <c r="U438"/>
  <c r="B440"/>
  <c r="U442"/>
  <c r="H445"/>
  <c r="B448"/>
  <c r="U450"/>
  <c r="H453"/>
  <c r="B456"/>
  <c r="U458"/>
  <c r="H461"/>
  <c r="B464"/>
  <c r="U466"/>
  <c r="H469"/>
  <c r="B472"/>
  <c r="U474"/>
  <c r="H477"/>
  <c r="B480"/>
  <c r="U482"/>
  <c r="H485"/>
  <c r="B488"/>
  <c r="U490"/>
  <c r="H494"/>
  <c r="U499"/>
  <c r="B505"/>
  <c r="H510"/>
  <c r="U515"/>
  <c r="B521"/>
  <c r="H526"/>
  <c r="U531"/>
  <c r="B542"/>
  <c r="U403"/>
  <c r="U407"/>
  <c r="U411"/>
  <c r="U415"/>
  <c r="U419"/>
  <c r="U423"/>
  <c r="U427"/>
  <c r="U431"/>
  <c r="U435"/>
  <c r="B395"/>
  <c r="B403"/>
  <c r="B411"/>
  <c r="B419"/>
  <c r="B427"/>
  <c r="B435"/>
  <c r="H438"/>
  <c r="U439"/>
  <c r="H442"/>
  <c r="B445"/>
  <c r="U447"/>
  <c r="H450"/>
  <c r="B453"/>
  <c r="U455"/>
  <c r="H458"/>
  <c r="B461"/>
  <c r="U463"/>
  <c r="H466"/>
  <c r="B469"/>
  <c r="U471"/>
  <c r="H474"/>
  <c r="B477"/>
  <c r="U479"/>
  <c r="H482"/>
  <c r="B485"/>
  <c r="U487"/>
  <c r="H490"/>
  <c r="B493"/>
  <c r="H498"/>
  <c r="U503"/>
  <c r="B509"/>
  <c r="H514"/>
  <c r="U519"/>
  <c r="B525"/>
  <c r="H530"/>
  <c r="B538"/>
  <c r="U540"/>
  <c r="H543"/>
  <c r="U578"/>
  <c r="H585"/>
  <c r="U596"/>
  <c r="U440"/>
  <c r="B442"/>
  <c r="H443"/>
  <c r="U444"/>
  <c r="B446"/>
  <c r="H447"/>
  <c r="U448"/>
  <c r="B450"/>
  <c r="H451"/>
  <c r="U452"/>
  <c r="B454"/>
  <c r="H455"/>
  <c r="U456"/>
  <c r="B458"/>
  <c r="H459"/>
  <c r="U460"/>
  <c r="B462"/>
  <c r="H463"/>
  <c r="U464"/>
  <c r="B466"/>
  <c r="H467"/>
  <c r="U468"/>
  <c r="B470"/>
  <c r="H471"/>
  <c r="U472"/>
  <c r="B474"/>
  <c r="H475"/>
  <c r="U476"/>
  <c r="B478"/>
  <c r="H479"/>
  <c r="U480"/>
  <c r="B482"/>
  <c r="H483"/>
  <c r="U484"/>
  <c r="B486"/>
  <c r="H487"/>
  <c r="U488"/>
  <c r="B490"/>
  <c r="H491"/>
  <c r="U492"/>
  <c r="B494"/>
  <c r="H495"/>
  <c r="U496"/>
  <c r="B498"/>
  <c r="H499"/>
  <c r="U500"/>
  <c r="B502"/>
  <c r="H503"/>
  <c r="U504"/>
  <c r="B506"/>
  <c r="H507"/>
  <c r="U508"/>
  <c r="B510"/>
  <c r="H511"/>
  <c r="U512"/>
  <c r="B514"/>
  <c r="H515"/>
  <c r="U516"/>
  <c r="B518"/>
  <c r="H519"/>
  <c r="U520"/>
  <c r="B522"/>
  <c r="H523"/>
  <c r="U524"/>
  <c r="B526"/>
  <c r="H527"/>
  <c r="U528"/>
  <c r="B530"/>
  <c r="H531"/>
  <c r="U532"/>
  <c r="B534"/>
  <c r="B537"/>
  <c r="B541"/>
  <c r="U535"/>
  <c r="U537"/>
  <c r="U539"/>
  <c r="U542"/>
  <c r="H577"/>
  <c r="U582"/>
  <c r="H593"/>
  <c r="E32" i="1"/>
  <c r="H440" i="5"/>
  <c r="U441"/>
  <c r="B443"/>
  <c r="H444"/>
  <c r="U445"/>
  <c r="B447"/>
  <c r="H448"/>
  <c r="U449"/>
  <c r="B451"/>
  <c r="H452"/>
  <c r="U453"/>
  <c r="B455"/>
  <c r="H456"/>
  <c r="U457"/>
  <c r="B459"/>
  <c r="H460"/>
  <c r="U461"/>
  <c r="B463"/>
  <c r="H464"/>
  <c r="U465"/>
  <c r="B467"/>
  <c r="H468"/>
  <c r="U469"/>
  <c r="B471"/>
  <c r="H472"/>
  <c r="U473"/>
  <c r="B475"/>
  <c r="H476"/>
  <c r="U477"/>
  <c r="B479"/>
  <c r="H480"/>
  <c r="U481"/>
  <c r="B483"/>
  <c r="H484"/>
  <c r="U485"/>
  <c r="B487"/>
  <c r="H488"/>
  <c r="U489"/>
  <c r="B491"/>
  <c r="H492"/>
  <c r="U493"/>
  <c r="B495"/>
  <c r="H496"/>
  <c r="U497"/>
  <c r="B499"/>
  <c r="H500"/>
  <c r="U501"/>
  <c r="B503"/>
  <c r="H504"/>
  <c r="U505"/>
  <c r="B507"/>
  <c r="H508"/>
  <c r="U509"/>
  <c r="B511"/>
  <c r="H512"/>
  <c r="U513"/>
  <c r="B515"/>
  <c r="H516"/>
  <c r="U517"/>
  <c r="B519"/>
  <c r="H520"/>
  <c r="U521"/>
  <c r="B523"/>
  <c r="H524"/>
  <c r="U525"/>
  <c r="B527"/>
  <c r="H528"/>
  <c r="U529"/>
  <c r="B531"/>
  <c r="H532"/>
  <c r="U533"/>
  <c r="B536"/>
  <c r="B540"/>
  <c r="B535"/>
  <c r="H537"/>
  <c r="H539"/>
  <c r="U541"/>
  <c r="B564"/>
  <c r="H581"/>
  <c r="H589"/>
  <c r="H493"/>
  <c r="U494"/>
  <c r="B496"/>
  <c r="H497"/>
  <c r="U498"/>
  <c r="B500"/>
  <c r="H501"/>
  <c r="U502"/>
  <c r="B504"/>
  <c r="H505"/>
  <c r="U506"/>
  <c r="B508"/>
  <c r="H509"/>
  <c r="U510"/>
  <c r="B512"/>
  <c r="H513"/>
  <c r="U514"/>
  <c r="B516"/>
  <c r="H517"/>
  <c r="U518"/>
  <c r="B520"/>
  <c r="H521"/>
  <c r="U522"/>
  <c r="B524"/>
  <c r="H525"/>
  <c r="U526"/>
  <c r="B528"/>
  <c r="H529"/>
  <c r="U530"/>
  <c r="B532"/>
  <c r="H533"/>
  <c r="U534"/>
  <c r="B539"/>
  <c r="B543"/>
  <c r="U536"/>
  <c r="U538"/>
  <c r="H541"/>
  <c r="U543"/>
  <c r="U580"/>
  <c r="U586"/>
  <c r="U598"/>
  <c r="U570"/>
  <c r="U574"/>
  <c r="H540"/>
  <c r="H542"/>
  <c r="H535"/>
  <c r="H579"/>
  <c r="U584"/>
  <c r="U590"/>
  <c r="H601"/>
  <c r="H583"/>
  <c r="U588"/>
  <c r="U594"/>
  <c r="B544"/>
  <c r="H587"/>
  <c r="U592"/>
  <c r="H597"/>
  <c r="H544"/>
  <c r="H591"/>
  <c r="H595"/>
  <c r="H599"/>
  <c r="U546"/>
  <c r="H603"/>
  <c r="B547"/>
  <c r="U549"/>
  <c r="U602"/>
  <c r="U544"/>
  <c r="H551"/>
  <c r="B546"/>
  <c r="U548"/>
  <c r="H555"/>
  <c r="U600"/>
  <c r="U604"/>
  <c r="B545"/>
  <c r="H548"/>
  <c r="U552"/>
  <c r="H545"/>
  <c r="B548"/>
  <c r="B550"/>
  <c r="H557"/>
  <c r="U545"/>
  <c r="H547"/>
  <c r="H549"/>
  <c r="B552"/>
  <c r="U558"/>
  <c r="B551"/>
  <c r="H553"/>
  <c r="B561"/>
  <c r="H546"/>
  <c r="U547"/>
  <c r="B549"/>
  <c r="U550"/>
  <c r="H552"/>
  <c r="U555"/>
  <c r="B562"/>
  <c r="H554"/>
  <c r="H558"/>
  <c r="U566"/>
  <c r="B554"/>
  <c r="B556"/>
  <c r="B560"/>
  <c r="H569"/>
  <c r="B581"/>
  <c r="H550"/>
  <c r="U551"/>
  <c r="B553"/>
  <c r="U554"/>
  <c r="B557"/>
  <c r="U559"/>
  <c r="H565"/>
  <c r="H573"/>
  <c r="B563"/>
  <c r="U556"/>
  <c r="B558"/>
  <c r="H559"/>
  <c r="U560"/>
  <c r="H564"/>
  <c r="U568"/>
  <c r="U572"/>
  <c r="B577"/>
  <c r="U553"/>
  <c r="B555"/>
  <c r="H556"/>
  <c r="U557"/>
  <c r="B559"/>
  <c r="H560"/>
  <c r="H562"/>
  <c r="H567"/>
  <c r="H571"/>
  <c r="H575"/>
  <c r="H596"/>
  <c r="U561"/>
  <c r="U563"/>
  <c r="H566"/>
  <c r="H568"/>
  <c r="H570"/>
  <c r="H572"/>
  <c r="H574"/>
  <c r="U576"/>
  <c r="B589"/>
  <c r="H561"/>
  <c r="U562"/>
  <c r="U565"/>
  <c r="U567"/>
  <c r="U569"/>
  <c r="U571"/>
  <c r="U573"/>
  <c r="H576"/>
  <c r="B583"/>
  <c r="B599"/>
  <c r="U587"/>
  <c r="B597"/>
  <c r="U581"/>
  <c r="U575"/>
  <c r="B579"/>
  <c r="B591"/>
  <c r="U577"/>
  <c r="B575"/>
  <c r="H580"/>
  <c r="U585"/>
  <c r="H592"/>
  <c r="B567"/>
  <c r="B587"/>
  <c r="B595"/>
  <c r="B603"/>
  <c r="U579"/>
  <c r="H584"/>
  <c r="U591"/>
  <c r="H604"/>
  <c r="B585"/>
  <c r="B593"/>
  <c r="B601"/>
  <c r="H578"/>
  <c r="U583"/>
  <c r="H588"/>
  <c r="H600"/>
  <c r="B116"/>
  <c r="U595"/>
  <c r="U599"/>
  <c r="U603"/>
  <c r="B566"/>
  <c r="B574"/>
  <c r="B600"/>
  <c r="H582"/>
  <c r="H586"/>
  <c r="H590"/>
  <c r="H594"/>
  <c r="H598"/>
  <c r="H602"/>
  <c r="U564"/>
  <c r="B571"/>
  <c r="B590"/>
  <c r="U589"/>
  <c r="U593"/>
  <c r="U597"/>
  <c r="U601"/>
  <c r="H563"/>
  <c r="B570"/>
  <c r="B582"/>
  <c r="B139"/>
  <c r="B580"/>
  <c r="B588"/>
  <c r="B598"/>
  <c r="B120"/>
  <c r="B143"/>
  <c r="B565"/>
  <c r="B569"/>
  <c r="B573"/>
  <c r="B578"/>
  <c r="B586"/>
  <c r="B596"/>
  <c r="U150"/>
  <c r="B147"/>
  <c r="B568"/>
  <c r="B572"/>
  <c r="B576"/>
  <c r="B584"/>
  <c r="B592"/>
  <c r="B604"/>
  <c r="B148"/>
  <c r="U114"/>
  <c r="B140"/>
  <c r="B123"/>
  <c r="B131"/>
  <c r="B594"/>
  <c r="B602"/>
  <c r="B118"/>
  <c r="B144"/>
  <c r="B135"/>
  <c r="B27"/>
  <c r="B136"/>
  <c r="B132"/>
  <c r="B126"/>
  <c r="H115"/>
  <c r="B28"/>
  <c r="B150"/>
  <c r="B145"/>
  <c r="B141"/>
  <c r="B137"/>
  <c r="B133"/>
  <c r="B127"/>
  <c r="H119"/>
  <c r="U28"/>
  <c r="H149"/>
  <c r="B114"/>
  <c r="B146"/>
  <c r="B142"/>
  <c r="B138"/>
  <c r="B134"/>
  <c r="B130"/>
  <c r="B122"/>
  <c r="H22"/>
  <c r="H23"/>
  <c r="U23"/>
  <c r="U118"/>
  <c r="B30"/>
  <c r="H26"/>
  <c r="O24"/>
  <c r="B128"/>
  <c r="B124"/>
  <c r="U120"/>
  <c r="U116"/>
  <c r="U112"/>
  <c r="H29"/>
  <c r="H27"/>
  <c r="H24"/>
  <c r="H151"/>
  <c r="O23"/>
  <c r="B129"/>
  <c r="B125"/>
  <c r="H121"/>
  <c r="H117"/>
  <c r="H113"/>
  <c r="U29"/>
  <c r="U27"/>
  <c r="B25"/>
  <c r="N26"/>
  <c r="O25"/>
  <c r="A631" l="1"/>
  <c r="B630"/>
  <c r="AU46"/>
  <c r="AW22"/>
  <c r="AQ22"/>
  <c r="AJ22"/>
  <c r="I14"/>
  <c r="AG49"/>
  <c r="AT47"/>
  <c r="AN48"/>
  <c r="AA49"/>
  <c r="V16"/>
  <c r="W22"/>
  <c r="P15"/>
  <c r="Q22"/>
  <c r="E37" i="1"/>
  <c r="E45" s="1"/>
  <c r="J22" i="5"/>
  <c r="N27"/>
  <c r="O26"/>
  <c r="D605" l="1"/>
  <c r="D606"/>
  <c r="D607"/>
  <c r="D608"/>
  <c r="D609"/>
  <c r="D610"/>
  <c r="D611"/>
  <c r="D612"/>
  <c r="D613"/>
  <c r="D614"/>
  <c r="D615"/>
  <c r="D616"/>
  <c r="D617"/>
  <c r="D618"/>
  <c r="D619"/>
  <c r="D620"/>
  <c r="D621"/>
  <c r="D622"/>
  <c r="D623"/>
  <c r="D624"/>
  <c r="D625"/>
  <c r="D626"/>
  <c r="D627"/>
  <c r="D628"/>
  <c r="D629"/>
  <c r="D630"/>
  <c r="A632"/>
  <c r="B631"/>
  <c r="D631"/>
  <c r="AX22"/>
  <c r="AV23"/>
  <c r="AW23" s="1"/>
  <c r="AV24" s="1"/>
  <c r="AK22"/>
  <c r="AI23"/>
  <c r="AJ23" s="1"/>
  <c r="AI24" s="1"/>
  <c r="AR22"/>
  <c r="AB5" s="1"/>
  <c r="F47" i="1" s="1"/>
  <c r="AP23" i="5"/>
  <c r="AQ23" s="1"/>
  <c r="AR23" s="1"/>
  <c r="AU47"/>
  <c r="V23"/>
  <c r="AG50"/>
  <c r="AA50"/>
  <c r="AN49"/>
  <c r="AT48"/>
  <c r="X22"/>
  <c r="P23"/>
  <c r="Q23" s="1"/>
  <c r="R22"/>
  <c r="K22"/>
  <c r="I23"/>
  <c r="N28"/>
  <c r="O27"/>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3"/>
  <c r="D542"/>
  <c r="D541"/>
  <c r="D540"/>
  <c r="D539"/>
  <c r="D538"/>
  <c r="D537"/>
  <c r="D536"/>
  <c r="D544"/>
  <c r="D535"/>
  <c r="D496"/>
  <c r="D495"/>
  <c r="D494"/>
  <c r="D493"/>
  <c r="D492"/>
  <c r="D491"/>
  <c r="D490"/>
  <c r="D489"/>
  <c r="D488"/>
  <c r="D487"/>
  <c r="D486"/>
  <c r="D485"/>
  <c r="D534"/>
  <c r="D532"/>
  <c r="D530"/>
  <c r="D528"/>
  <c r="D526"/>
  <c r="D524"/>
  <c r="D522"/>
  <c r="D520"/>
  <c r="D518"/>
  <c r="D516"/>
  <c r="D514"/>
  <c r="D512"/>
  <c r="D510"/>
  <c r="D508"/>
  <c r="D506"/>
  <c r="D504"/>
  <c r="D502"/>
  <c r="D500"/>
  <c r="D498"/>
  <c r="D533"/>
  <c r="D531"/>
  <c r="D529"/>
  <c r="D527"/>
  <c r="D525"/>
  <c r="D523"/>
  <c r="D521"/>
  <c r="D519"/>
  <c r="D517"/>
  <c r="D515"/>
  <c r="D513"/>
  <c r="D511"/>
  <c r="D509"/>
  <c r="D507"/>
  <c r="D505"/>
  <c r="D503"/>
  <c r="D501"/>
  <c r="D499"/>
  <c r="D497"/>
  <c r="D482"/>
  <c r="D480"/>
  <c r="D478"/>
  <c r="D476"/>
  <c r="D474"/>
  <c r="D472"/>
  <c r="D470"/>
  <c r="D468"/>
  <c r="D466"/>
  <c r="D464"/>
  <c r="D462"/>
  <c r="D460"/>
  <c r="D458"/>
  <c r="D456"/>
  <c r="D454"/>
  <c r="D452"/>
  <c r="D450"/>
  <c r="D449"/>
  <c r="D448"/>
  <c r="D447"/>
  <c r="D446"/>
  <c r="D445"/>
  <c r="D444"/>
  <c r="D443"/>
  <c r="D442"/>
  <c r="D441"/>
  <c r="D440"/>
  <c r="D439"/>
  <c r="D438"/>
  <c r="D484"/>
  <c r="D483"/>
  <c r="D481"/>
  <c r="D479"/>
  <c r="D477"/>
  <c r="D475"/>
  <c r="D473"/>
  <c r="D471"/>
  <c r="D469"/>
  <c r="D467"/>
  <c r="D465"/>
  <c r="D463"/>
  <c r="D461"/>
  <c r="D459"/>
  <c r="D457"/>
  <c r="D455"/>
  <c r="D453"/>
  <c r="D451"/>
  <c r="D437"/>
  <c r="D435"/>
  <c r="D433"/>
  <c r="D431"/>
  <c r="D429"/>
  <c r="D427"/>
  <c r="D425"/>
  <c r="D423"/>
  <c r="D421"/>
  <c r="D419"/>
  <c r="D417"/>
  <c r="D415"/>
  <c r="D413"/>
  <c r="D411"/>
  <c r="D409"/>
  <c r="D407"/>
  <c r="D405"/>
  <c r="D403"/>
  <c r="D401"/>
  <c r="D399"/>
  <c r="D397"/>
  <c r="D395"/>
  <c r="D393"/>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436"/>
  <c r="D434"/>
  <c r="D432"/>
  <c r="D430"/>
  <c r="D428"/>
  <c r="D426"/>
  <c r="D424"/>
  <c r="D422"/>
  <c r="D420"/>
  <c r="D418"/>
  <c r="D416"/>
  <c r="D414"/>
  <c r="D412"/>
  <c r="D410"/>
  <c r="D408"/>
  <c r="D406"/>
  <c r="D404"/>
  <c r="D402"/>
  <c r="D400"/>
  <c r="D398"/>
  <c r="D396"/>
  <c r="D394"/>
  <c r="D392"/>
  <c r="D340"/>
  <c r="D338"/>
  <c r="D336"/>
  <c r="D334"/>
  <c r="D332"/>
  <c r="D330"/>
  <c r="D328"/>
  <c r="D326"/>
  <c r="D324"/>
  <c r="D322"/>
  <c r="D320"/>
  <c r="D318"/>
  <c r="D316"/>
  <c r="D314"/>
  <c r="D312"/>
  <c r="D310"/>
  <c r="D308"/>
  <c r="D306"/>
  <c r="D304"/>
  <c r="D302"/>
  <c r="D300"/>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342"/>
  <c r="D341"/>
  <c r="D343"/>
  <c r="D339"/>
  <c r="D337"/>
  <c r="D335"/>
  <c r="D333"/>
  <c r="D331"/>
  <c r="D329"/>
  <c r="D327"/>
  <c r="D325"/>
  <c r="D323"/>
  <c r="D321"/>
  <c r="D319"/>
  <c r="D317"/>
  <c r="D315"/>
  <c r="D313"/>
  <c r="D311"/>
  <c r="D309"/>
  <c r="D307"/>
  <c r="D305"/>
  <c r="D303"/>
  <c r="D301"/>
  <c r="D299"/>
  <c r="D246"/>
  <c r="D248"/>
  <c r="D244"/>
  <c r="D242"/>
  <c r="D240"/>
  <c r="D238"/>
  <c r="D236"/>
  <c r="D234"/>
  <c r="D232"/>
  <c r="D230"/>
  <c r="D228"/>
  <c r="D226"/>
  <c r="D224"/>
  <c r="D222"/>
  <c r="D220"/>
  <c r="D218"/>
  <c r="D216"/>
  <c r="D214"/>
  <c r="D212"/>
  <c r="D210"/>
  <c r="D208"/>
  <c r="D206"/>
  <c r="D204"/>
  <c r="D202"/>
  <c r="D200"/>
  <c r="D198"/>
  <c r="D196"/>
  <c r="D249"/>
  <c r="D247"/>
  <c r="D245"/>
  <c r="D243"/>
  <c r="D241"/>
  <c r="D239"/>
  <c r="D237"/>
  <c r="D235"/>
  <c r="D233"/>
  <c r="D231"/>
  <c r="D229"/>
  <c r="D227"/>
  <c r="D225"/>
  <c r="D223"/>
  <c r="D221"/>
  <c r="D219"/>
  <c r="D217"/>
  <c r="D215"/>
  <c r="D213"/>
  <c r="D211"/>
  <c r="D209"/>
  <c r="D207"/>
  <c r="D205"/>
  <c r="D203"/>
  <c r="D201"/>
  <c r="D199"/>
  <c r="D197"/>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56"/>
  <c r="D55"/>
  <c r="D51"/>
  <c r="D49"/>
  <c r="D45"/>
  <c r="D44"/>
  <c r="D38"/>
  <c r="D34"/>
  <c r="D26"/>
  <c r="D22"/>
  <c r="D121"/>
  <c r="D119"/>
  <c r="D117"/>
  <c r="D115"/>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4"/>
  <c r="D53"/>
  <c r="D50"/>
  <c r="D48"/>
  <c r="D46"/>
  <c r="D43"/>
  <c r="D42"/>
  <c r="D37"/>
  <c r="D36"/>
  <c r="D31"/>
  <c r="D30"/>
  <c r="D28"/>
  <c r="D27"/>
  <c r="D25"/>
  <c r="D120"/>
  <c r="D118"/>
  <c r="D116"/>
  <c r="D114"/>
  <c r="D52"/>
  <c r="D47"/>
  <c r="D39"/>
  <c r="D33"/>
  <c r="D24"/>
  <c r="D23"/>
  <c r="A633" l="1"/>
  <c r="B632"/>
  <c r="D632"/>
  <c r="AP24"/>
  <c r="AQ24" s="1"/>
  <c r="AU48"/>
  <c r="AX23"/>
  <c r="AK23"/>
  <c r="B5"/>
  <c r="AA51"/>
  <c r="AN50"/>
  <c r="AG51"/>
  <c r="AT49"/>
  <c r="R23"/>
  <c r="P24"/>
  <c r="J23"/>
  <c r="N29"/>
  <c r="O28"/>
  <c r="A634" l="1"/>
  <c r="B633"/>
  <c r="D633"/>
  <c r="AR24"/>
  <c r="AP25"/>
  <c r="AB6"/>
  <c r="AU49"/>
  <c r="AJ24"/>
  <c r="AT50"/>
  <c r="AA52"/>
  <c r="AG52"/>
  <c r="AN51"/>
  <c r="Q24"/>
  <c r="K23"/>
  <c r="I24"/>
  <c r="J24" s="1"/>
  <c r="N30"/>
  <c r="O29"/>
  <c r="A635" l="1"/>
  <c r="B634"/>
  <c r="D634"/>
  <c r="AK24"/>
  <c r="AI25"/>
  <c r="AJ25" s="1"/>
  <c r="AK25" s="1"/>
  <c r="AU50"/>
  <c r="AQ25"/>
  <c r="AT51"/>
  <c r="AG53"/>
  <c r="AN52"/>
  <c r="AA53"/>
  <c r="R24"/>
  <c r="P25"/>
  <c r="Q25" s="1"/>
  <c r="R25" s="1"/>
  <c r="I25"/>
  <c r="J25" s="1"/>
  <c r="K24"/>
  <c r="E47" i="1"/>
  <c r="N31" i="5"/>
  <c r="O30"/>
  <c r="A636" l="1"/>
  <c r="B635"/>
  <c r="D635"/>
  <c r="AI26"/>
  <c r="AJ26" s="1"/>
  <c r="AR25"/>
  <c r="AP26"/>
  <c r="AQ26" s="1"/>
  <c r="AR26" s="1"/>
  <c r="AU51"/>
  <c r="AT52"/>
  <c r="AA54"/>
  <c r="AN53"/>
  <c r="AG54"/>
  <c r="I26"/>
  <c r="J26" s="1"/>
  <c r="P26"/>
  <c r="Q26" s="1"/>
  <c r="K25"/>
  <c r="N32"/>
  <c r="O31"/>
  <c r="A637" l="1"/>
  <c r="B636"/>
  <c r="D636"/>
  <c r="AK26"/>
  <c r="AI27"/>
  <c r="AJ27" s="1"/>
  <c r="AK27" s="1"/>
  <c r="AP27"/>
  <c r="AQ27" s="1"/>
  <c r="AR27" s="1"/>
  <c r="AU52"/>
  <c r="AT53"/>
  <c r="AA55"/>
  <c r="AN54"/>
  <c r="AG55"/>
  <c r="I27"/>
  <c r="J27" s="1"/>
  <c r="K26"/>
  <c r="R26"/>
  <c r="P27"/>
  <c r="Q27" s="1"/>
  <c r="N33"/>
  <c r="O32"/>
  <c r="A638" l="1"/>
  <c r="B637"/>
  <c r="D637"/>
  <c r="AI28"/>
  <c r="AJ28" s="1"/>
  <c r="AK28" s="1"/>
  <c r="AP28"/>
  <c r="AQ28" s="1"/>
  <c r="AU53"/>
  <c r="K27"/>
  <c r="R27"/>
  <c r="AA56"/>
  <c r="AT54"/>
  <c r="AG56"/>
  <c r="AN55"/>
  <c r="I28"/>
  <c r="J28" s="1"/>
  <c r="P28"/>
  <c r="Q28" s="1"/>
  <c r="N34"/>
  <c r="O33"/>
  <c r="A639" l="1"/>
  <c r="B638"/>
  <c r="D638"/>
  <c r="AI29"/>
  <c r="AJ29" s="1"/>
  <c r="AR28"/>
  <c r="AP29"/>
  <c r="AQ29" s="1"/>
  <c r="AR29" s="1"/>
  <c r="AU54"/>
  <c r="R28"/>
  <c r="K28"/>
  <c r="AG57"/>
  <c r="AA57"/>
  <c r="AN56"/>
  <c r="AT55"/>
  <c r="I29"/>
  <c r="J29" s="1"/>
  <c r="P29"/>
  <c r="Q29" s="1"/>
  <c r="N35"/>
  <c r="O34"/>
  <c r="A640" l="1"/>
  <c r="B639"/>
  <c r="D639"/>
  <c r="AK29"/>
  <c r="AI30"/>
  <c r="AJ30" s="1"/>
  <c r="AP30"/>
  <c r="AQ30" s="1"/>
  <c r="AU55"/>
  <c r="K29"/>
  <c r="R29"/>
  <c r="I30"/>
  <c r="J30" s="1"/>
  <c r="AT56"/>
  <c r="AG58"/>
  <c r="AN57"/>
  <c r="AA58"/>
  <c r="P30"/>
  <c r="Q30" s="1"/>
  <c r="N36"/>
  <c r="O35"/>
  <c r="A641" l="1"/>
  <c r="B640"/>
  <c r="D640"/>
  <c r="AK30"/>
  <c r="AI31"/>
  <c r="AJ31" s="1"/>
  <c r="AR30"/>
  <c r="AP31"/>
  <c r="AQ31" s="1"/>
  <c r="AU56"/>
  <c r="K30"/>
  <c r="R30"/>
  <c r="I31"/>
  <c r="J31" s="1"/>
  <c r="AA59"/>
  <c r="AN58"/>
  <c r="AG59"/>
  <c r="AT57"/>
  <c r="P31"/>
  <c r="Q31" s="1"/>
  <c r="N37"/>
  <c r="O36"/>
  <c r="A642" l="1"/>
  <c r="B641"/>
  <c r="D641"/>
  <c r="AK31"/>
  <c r="AI32"/>
  <c r="AJ32" s="1"/>
  <c r="AR31"/>
  <c r="AP32"/>
  <c r="AQ32" s="1"/>
  <c r="AU57"/>
  <c r="R31"/>
  <c r="K31"/>
  <c r="I32"/>
  <c r="J32" s="1"/>
  <c r="AT58"/>
  <c r="AA60"/>
  <c r="AG60"/>
  <c r="AN59"/>
  <c r="P32"/>
  <c r="Q32" s="1"/>
  <c r="N38"/>
  <c r="O37"/>
  <c r="A643" l="1"/>
  <c r="B642"/>
  <c r="D642"/>
  <c r="AK32"/>
  <c r="AI33"/>
  <c r="AJ33" s="1"/>
  <c r="AR32"/>
  <c r="AP33"/>
  <c r="AQ33" s="1"/>
  <c r="AU58"/>
  <c r="K32"/>
  <c r="R32"/>
  <c r="I33"/>
  <c r="J33" s="1"/>
  <c r="I34" s="1"/>
  <c r="J34" s="1"/>
  <c r="AT59"/>
  <c r="AG61"/>
  <c r="AN60"/>
  <c r="AA61"/>
  <c r="P33"/>
  <c r="Q33" s="1"/>
  <c r="N39"/>
  <c r="O38"/>
  <c r="A644" l="1"/>
  <c r="B643"/>
  <c r="D643"/>
  <c r="AK33"/>
  <c r="AI34"/>
  <c r="AJ34" s="1"/>
  <c r="AR33"/>
  <c r="AP34"/>
  <c r="AQ34" s="1"/>
  <c r="AU59"/>
  <c r="K33"/>
  <c r="R33"/>
  <c r="K34"/>
  <c r="AT60"/>
  <c r="AA62"/>
  <c r="AN61"/>
  <c r="AG62"/>
  <c r="P34"/>
  <c r="Q34" s="1"/>
  <c r="I35"/>
  <c r="J35" s="1"/>
  <c r="N40"/>
  <c r="O39"/>
  <c r="A645" l="1"/>
  <c r="B644"/>
  <c r="D644"/>
  <c r="AK34"/>
  <c r="AI35"/>
  <c r="AJ35" s="1"/>
  <c r="AR34"/>
  <c r="AP35"/>
  <c r="AQ35" s="1"/>
  <c r="AU60"/>
  <c r="K35"/>
  <c r="R34"/>
  <c r="AA63"/>
  <c r="AN62"/>
  <c r="AT61"/>
  <c r="AG63"/>
  <c r="P35"/>
  <c r="Q35" s="1"/>
  <c r="I36"/>
  <c r="J36" s="1"/>
  <c r="N41"/>
  <c r="O40"/>
  <c r="A646" l="1"/>
  <c r="B645"/>
  <c r="D645"/>
  <c r="AK35"/>
  <c r="AI36"/>
  <c r="AJ36" s="1"/>
  <c r="AR35"/>
  <c r="AP36"/>
  <c r="AQ36" s="1"/>
  <c r="AU61"/>
  <c r="K36"/>
  <c r="R35"/>
  <c r="AG64"/>
  <c r="AA64"/>
  <c r="AT62"/>
  <c r="AN63"/>
  <c r="P36"/>
  <c r="Q36" s="1"/>
  <c r="I37"/>
  <c r="J37" s="1"/>
  <c r="N42"/>
  <c r="O41"/>
  <c r="A647" l="1"/>
  <c r="B646"/>
  <c r="D646"/>
  <c r="AK36"/>
  <c r="AI37"/>
  <c r="AJ37" s="1"/>
  <c r="AR36"/>
  <c r="AP37"/>
  <c r="AQ37" s="1"/>
  <c r="K37"/>
  <c r="AU62"/>
  <c r="R36"/>
  <c r="AG65"/>
  <c r="AT63"/>
  <c r="AN64"/>
  <c r="AA65"/>
  <c r="P37"/>
  <c r="Q37" s="1"/>
  <c r="I38"/>
  <c r="J38" s="1"/>
  <c r="N43"/>
  <c r="O42"/>
  <c r="A648" l="1"/>
  <c r="B647"/>
  <c r="D647"/>
  <c r="AK37"/>
  <c r="AI38"/>
  <c r="AJ38" s="1"/>
  <c r="AR37"/>
  <c r="AP38"/>
  <c r="AQ38" s="1"/>
  <c r="K38"/>
  <c r="R37"/>
  <c r="AU63"/>
  <c r="AG66"/>
  <c r="AA66"/>
  <c r="AN65"/>
  <c r="AT64"/>
  <c r="P38"/>
  <c r="Q38" s="1"/>
  <c r="I39"/>
  <c r="J39" s="1"/>
  <c r="N44"/>
  <c r="O43"/>
  <c r="A649" l="1"/>
  <c r="B648"/>
  <c r="D648"/>
  <c r="AK38"/>
  <c r="AI39"/>
  <c r="AJ39" s="1"/>
  <c r="AR38"/>
  <c r="AP39"/>
  <c r="AQ39" s="1"/>
  <c r="R38"/>
  <c r="K39"/>
  <c r="AU64"/>
  <c r="AA67"/>
  <c r="AN66"/>
  <c r="AG67"/>
  <c r="AT65"/>
  <c r="P39"/>
  <c r="Q39" s="1"/>
  <c r="I40"/>
  <c r="J40" s="1"/>
  <c r="N45"/>
  <c r="O44"/>
  <c r="A650" l="1"/>
  <c r="B649"/>
  <c r="D649"/>
  <c r="AK39"/>
  <c r="AI40"/>
  <c r="AJ40" s="1"/>
  <c r="AR39"/>
  <c r="AP40"/>
  <c r="AQ40" s="1"/>
  <c r="K40"/>
  <c r="R39"/>
  <c r="AU65"/>
  <c r="AA68"/>
  <c r="AT66"/>
  <c r="AG68"/>
  <c r="AN67"/>
  <c r="P40"/>
  <c r="Q40" s="1"/>
  <c r="I41"/>
  <c r="J41" s="1"/>
  <c r="N46"/>
  <c r="O45"/>
  <c r="A651" l="1"/>
  <c r="B650"/>
  <c r="D650"/>
  <c r="AK40"/>
  <c r="AI41"/>
  <c r="AJ41" s="1"/>
  <c r="AR40"/>
  <c r="AP41"/>
  <c r="AQ41" s="1"/>
  <c r="R40"/>
  <c r="K41"/>
  <c r="AU66"/>
  <c r="AA69"/>
  <c r="AG69"/>
  <c r="AN68"/>
  <c r="AT67"/>
  <c r="P41"/>
  <c r="Q41" s="1"/>
  <c r="I42"/>
  <c r="J42" s="1"/>
  <c r="N47"/>
  <c r="O46"/>
  <c r="A652" l="1"/>
  <c r="B651"/>
  <c r="D651"/>
  <c r="AK41"/>
  <c r="AI42"/>
  <c r="AJ42" s="1"/>
  <c r="AR41"/>
  <c r="AP42"/>
  <c r="AQ42" s="1"/>
  <c r="K42"/>
  <c r="R41"/>
  <c r="AU67"/>
  <c r="AA70"/>
  <c r="AT68"/>
  <c r="AN69"/>
  <c r="AG70"/>
  <c r="P42"/>
  <c r="Q42" s="1"/>
  <c r="I43"/>
  <c r="J43" s="1"/>
  <c r="N48"/>
  <c r="O47"/>
  <c r="A653" l="1"/>
  <c r="B652"/>
  <c r="D652"/>
  <c r="AK42"/>
  <c r="AI43"/>
  <c r="AJ43" s="1"/>
  <c r="AR42"/>
  <c r="AP43"/>
  <c r="AQ43" s="1"/>
  <c r="K43"/>
  <c r="R42"/>
  <c r="AU68"/>
  <c r="AT69"/>
  <c r="AN70"/>
  <c r="AA71"/>
  <c r="AG71"/>
  <c r="P43"/>
  <c r="Q43" s="1"/>
  <c r="I44"/>
  <c r="J44" s="1"/>
  <c r="N49"/>
  <c r="O48"/>
  <c r="A654" l="1"/>
  <c r="B653"/>
  <c r="D653"/>
  <c r="AK43"/>
  <c r="AI44"/>
  <c r="AJ44" s="1"/>
  <c r="AR43"/>
  <c r="AP44"/>
  <c r="AQ44" s="1"/>
  <c r="K44"/>
  <c r="R43"/>
  <c r="AU69"/>
  <c r="AG72"/>
  <c r="AT70"/>
  <c r="AA72"/>
  <c r="AN71"/>
  <c r="P44"/>
  <c r="Q44" s="1"/>
  <c r="I45"/>
  <c r="J45" s="1"/>
  <c r="N50"/>
  <c r="O49"/>
  <c r="A655" l="1"/>
  <c r="B654"/>
  <c r="D654"/>
  <c r="AK44"/>
  <c r="AI45"/>
  <c r="AJ45" s="1"/>
  <c r="AR44"/>
  <c r="AP45"/>
  <c r="AQ45" s="1"/>
  <c r="K45"/>
  <c r="R44"/>
  <c r="AU70"/>
  <c r="AG73"/>
  <c r="AA73"/>
  <c r="AN72"/>
  <c r="AT71"/>
  <c r="P45"/>
  <c r="Q45" s="1"/>
  <c r="I46"/>
  <c r="J46" s="1"/>
  <c r="N51"/>
  <c r="O50"/>
  <c r="A656" l="1"/>
  <c r="B655"/>
  <c r="D655"/>
  <c r="AK45"/>
  <c r="AI46"/>
  <c r="AJ46" s="1"/>
  <c r="AR45"/>
  <c r="AP46"/>
  <c r="AQ46" s="1"/>
  <c r="K46"/>
  <c r="R45"/>
  <c r="AU71"/>
  <c r="AG74"/>
  <c r="AT72"/>
  <c r="AN73"/>
  <c r="AA74"/>
  <c r="P46"/>
  <c r="Q46" s="1"/>
  <c r="I47"/>
  <c r="J47" s="1"/>
  <c r="N52"/>
  <c r="O51"/>
  <c r="A657" l="1"/>
  <c r="B656"/>
  <c r="D656"/>
  <c r="AK46"/>
  <c r="AI47"/>
  <c r="AJ47" s="1"/>
  <c r="AR46"/>
  <c r="AP47"/>
  <c r="AQ47" s="1"/>
  <c r="K47"/>
  <c r="R46"/>
  <c r="AU72"/>
  <c r="AA75"/>
  <c r="AN74"/>
  <c r="AG75"/>
  <c r="AT73"/>
  <c r="P47"/>
  <c r="Q47" s="1"/>
  <c r="I48"/>
  <c r="J48" s="1"/>
  <c r="N53"/>
  <c r="O52"/>
  <c r="A658" l="1"/>
  <c r="B657"/>
  <c r="D657"/>
  <c r="AK47"/>
  <c r="AI48"/>
  <c r="AJ48" s="1"/>
  <c r="AR47"/>
  <c r="AP48"/>
  <c r="AQ48" s="1"/>
  <c r="K48"/>
  <c r="R47"/>
  <c r="AU73"/>
  <c r="AT74"/>
  <c r="AA76"/>
  <c r="AG76"/>
  <c r="AN75"/>
  <c r="P48"/>
  <c r="Q48" s="1"/>
  <c r="I49"/>
  <c r="J49" s="1"/>
  <c r="N54"/>
  <c r="O53"/>
  <c r="A659" l="1"/>
  <c r="B658"/>
  <c r="D658"/>
  <c r="AK48"/>
  <c r="AI49"/>
  <c r="AJ49" s="1"/>
  <c r="AR48"/>
  <c r="AP49"/>
  <c r="AQ49" s="1"/>
  <c r="K49"/>
  <c r="R48"/>
  <c r="AU74"/>
  <c r="P49"/>
  <c r="Q49" s="1"/>
  <c r="AT75"/>
  <c r="AG77"/>
  <c r="AN76"/>
  <c r="AA77"/>
  <c r="I50"/>
  <c r="J50" s="1"/>
  <c r="N55"/>
  <c r="O54"/>
  <c r="A660" l="1"/>
  <c r="B659"/>
  <c r="D659"/>
  <c r="AK49"/>
  <c r="AI50"/>
  <c r="AJ50" s="1"/>
  <c r="AR49"/>
  <c r="AP50"/>
  <c r="AQ50" s="1"/>
  <c r="K50"/>
  <c r="R49"/>
  <c r="AU75"/>
  <c r="P50"/>
  <c r="Q50" s="1"/>
  <c r="AT76"/>
  <c r="AA78"/>
  <c r="AN77"/>
  <c r="AG78"/>
  <c r="I51"/>
  <c r="J51" s="1"/>
  <c r="N56"/>
  <c r="O55"/>
  <c r="A661" l="1"/>
  <c r="B660"/>
  <c r="D660"/>
  <c r="AK50"/>
  <c r="AI51"/>
  <c r="AJ51" s="1"/>
  <c r="AR50"/>
  <c r="AP51"/>
  <c r="AQ51" s="1"/>
  <c r="K51"/>
  <c r="R50"/>
  <c r="AU76"/>
  <c r="P51"/>
  <c r="Q51" s="1"/>
  <c r="AA79"/>
  <c r="AN78"/>
  <c r="AT77"/>
  <c r="AG79"/>
  <c r="I52"/>
  <c r="J52" s="1"/>
  <c r="N57"/>
  <c r="O56"/>
  <c r="A662" l="1"/>
  <c r="B661"/>
  <c r="D661"/>
  <c r="AK51"/>
  <c r="AI52"/>
  <c r="AJ52" s="1"/>
  <c r="AR51"/>
  <c r="AP52"/>
  <c r="AQ52" s="1"/>
  <c r="K52"/>
  <c r="R51"/>
  <c r="AU77"/>
  <c r="P52"/>
  <c r="Q52" s="1"/>
  <c r="AG80"/>
  <c r="AA80"/>
  <c r="AT78"/>
  <c r="AN79"/>
  <c r="I53"/>
  <c r="J53" s="1"/>
  <c r="N58"/>
  <c r="O57"/>
  <c r="A663" l="1"/>
  <c r="B662"/>
  <c r="D662"/>
  <c r="AK52"/>
  <c r="AI53"/>
  <c r="AJ53" s="1"/>
  <c r="AR52"/>
  <c r="AP53"/>
  <c r="K53"/>
  <c r="AQ53"/>
  <c r="R52"/>
  <c r="AU78"/>
  <c r="P53"/>
  <c r="Q53" s="1"/>
  <c r="AG81"/>
  <c r="AT79"/>
  <c r="AN80"/>
  <c r="AA81"/>
  <c r="I54"/>
  <c r="J54" s="1"/>
  <c r="N59"/>
  <c r="O58"/>
  <c r="A664" l="1"/>
  <c r="B663"/>
  <c r="D663"/>
  <c r="AK53"/>
  <c r="AI54"/>
  <c r="AJ54" s="1"/>
  <c r="AR53"/>
  <c r="AP54"/>
  <c r="AQ54" s="1"/>
  <c r="K54"/>
  <c r="R53"/>
  <c r="AU79"/>
  <c r="P54"/>
  <c r="Q54" s="1"/>
  <c r="AG82"/>
  <c r="AA82"/>
  <c r="AN81"/>
  <c r="AT80"/>
  <c r="I55"/>
  <c r="J55" s="1"/>
  <c r="N60"/>
  <c r="O59"/>
  <c r="A665" l="1"/>
  <c r="B664"/>
  <c r="D664"/>
  <c r="AK54"/>
  <c r="AI55"/>
  <c r="AJ55" s="1"/>
  <c r="AR54"/>
  <c r="AP55"/>
  <c r="AQ55" s="1"/>
  <c r="R54"/>
  <c r="K55"/>
  <c r="AU80"/>
  <c r="P55"/>
  <c r="Q55" s="1"/>
  <c r="AA83"/>
  <c r="AN82"/>
  <c r="AG83"/>
  <c r="AT81"/>
  <c r="I56"/>
  <c r="J56" s="1"/>
  <c r="N61"/>
  <c r="O60"/>
  <c r="A666" l="1"/>
  <c r="B665"/>
  <c r="D665"/>
  <c r="AK55"/>
  <c r="AI56"/>
  <c r="AJ56" s="1"/>
  <c r="AR55"/>
  <c r="AP56"/>
  <c r="K56"/>
  <c r="AQ56"/>
  <c r="R55"/>
  <c r="AU81"/>
  <c r="P56"/>
  <c r="Q56" s="1"/>
  <c r="AT82"/>
  <c r="AA84"/>
  <c r="AG84"/>
  <c r="AN83"/>
  <c r="I57"/>
  <c r="J57" s="1"/>
  <c r="N62"/>
  <c r="O61"/>
  <c r="A667" l="1"/>
  <c r="B666"/>
  <c r="D666"/>
  <c r="AK56"/>
  <c r="AI57"/>
  <c r="AJ57" s="1"/>
  <c r="AR56"/>
  <c r="AP57"/>
  <c r="AQ57" s="1"/>
  <c r="R56"/>
  <c r="K57"/>
  <c r="AU82"/>
  <c r="P57"/>
  <c r="Q57" s="1"/>
  <c r="AT83"/>
  <c r="AG85"/>
  <c r="AN84"/>
  <c r="AA85"/>
  <c r="I58"/>
  <c r="J58" s="1"/>
  <c r="N63"/>
  <c r="O62"/>
  <c r="A668" l="1"/>
  <c r="B667"/>
  <c r="D667"/>
  <c r="AK57"/>
  <c r="AI58"/>
  <c r="AJ58" s="1"/>
  <c r="AR57"/>
  <c r="AP58"/>
  <c r="AQ58" s="1"/>
  <c r="K58"/>
  <c r="R57"/>
  <c r="AU83"/>
  <c r="P58"/>
  <c r="Q58" s="1"/>
  <c r="AT84"/>
  <c r="AA86"/>
  <c r="AN85"/>
  <c r="AG86"/>
  <c r="I59"/>
  <c r="J59" s="1"/>
  <c r="N64"/>
  <c r="O63"/>
  <c r="A669" l="1"/>
  <c r="B668"/>
  <c r="D668"/>
  <c r="AK58"/>
  <c r="AI59"/>
  <c r="AJ59" s="1"/>
  <c r="AR58"/>
  <c r="AP59"/>
  <c r="AQ59" s="1"/>
  <c r="K59"/>
  <c r="R58"/>
  <c r="AU84"/>
  <c r="P59"/>
  <c r="Q59" s="1"/>
  <c r="AA87"/>
  <c r="AN86"/>
  <c r="AT85"/>
  <c r="AG87"/>
  <c r="I60"/>
  <c r="J60" s="1"/>
  <c r="N65"/>
  <c r="O64"/>
  <c r="A670" l="1"/>
  <c r="B669"/>
  <c r="D669"/>
  <c r="AK59"/>
  <c r="AI60"/>
  <c r="AJ60" s="1"/>
  <c r="AR59"/>
  <c r="AP60"/>
  <c r="AQ60" s="1"/>
  <c r="K60"/>
  <c r="R59"/>
  <c r="AU85"/>
  <c r="P60"/>
  <c r="Q60" s="1"/>
  <c r="AG88"/>
  <c r="AA88"/>
  <c r="AT86"/>
  <c r="AN87"/>
  <c r="I61"/>
  <c r="J61" s="1"/>
  <c r="N66"/>
  <c r="O65"/>
  <c r="A671" l="1"/>
  <c r="B670"/>
  <c r="D670"/>
  <c r="AK60"/>
  <c r="AI61"/>
  <c r="AJ61" s="1"/>
  <c r="AR60"/>
  <c r="AP61"/>
  <c r="AQ61" s="1"/>
  <c r="K61"/>
  <c r="R60"/>
  <c r="AU86"/>
  <c r="P61"/>
  <c r="Q61" s="1"/>
  <c r="AG89"/>
  <c r="AT87"/>
  <c r="AN88"/>
  <c r="AA89"/>
  <c r="I62"/>
  <c r="J62" s="1"/>
  <c r="N67"/>
  <c r="O66"/>
  <c r="A672" l="1"/>
  <c r="B671"/>
  <c r="D671"/>
  <c r="AK61"/>
  <c r="AI62"/>
  <c r="AJ62" s="1"/>
  <c r="AR61"/>
  <c r="AP62"/>
  <c r="K62"/>
  <c r="AQ62"/>
  <c r="R61"/>
  <c r="AU87"/>
  <c r="P62"/>
  <c r="Q62" s="1"/>
  <c r="AG90"/>
  <c r="AA90"/>
  <c r="AN89"/>
  <c r="AT88"/>
  <c r="I63"/>
  <c r="J63" s="1"/>
  <c r="N68"/>
  <c r="O67"/>
  <c r="A673" l="1"/>
  <c r="B672"/>
  <c r="D672"/>
  <c r="AK62"/>
  <c r="AI63"/>
  <c r="AJ63" s="1"/>
  <c r="AR62"/>
  <c r="AP63"/>
  <c r="AQ63" s="1"/>
  <c r="K63"/>
  <c r="R62"/>
  <c r="AU88"/>
  <c r="P63"/>
  <c r="Q63" s="1"/>
  <c r="AA91"/>
  <c r="AN90"/>
  <c r="AG91"/>
  <c r="AT89"/>
  <c r="I64"/>
  <c r="J64" s="1"/>
  <c r="N69"/>
  <c r="O68"/>
  <c r="A674" l="1"/>
  <c r="B673"/>
  <c r="D673"/>
  <c r="AK63"/>
  <c r="AI64"/>
  <c r="AJ64" s="1"/>
  <c r="AR63"/>
  <c r="AP64"/>
  <c r="AQ64" s="1"/>
  <c r="K64"/>
  <c r="R63"/>
  <c r="AU89"/>
  <c r="P64"/>
  <c r="Q64" s="1"/>
  <c r="AT90"/>
  <c r="AA92"/>
  <c r="AG92"/>
  <c r="AN91"/>
  <c r="I65"/>
  <c r="J65" s="1"/>
  <c r="N70"/>
  <c r="O69"/>
  <c r="A675" l="1"/>
  <c r="B674"/>
  <c r="D674"/>
  <c r="AK64"/>
  <c r="AI65"/>
  <c r="AJ65" s="1"/>
  <c r="AR64"/>
  <c r="AP65"/>
  <c r="AQ65" s="1"/>
  <c r="K65"/>
  <c r="R64"/>
  <c r="AU90"/>
  <c r="P65"/>
  <c r="Q65" s="1"/>
  <c r="AT91"/>
  <c r="AG93"/>
  <c r="AN92"/>
  <c r="AA93"/>
  <c r="I66"/>
  <c r="J66" s="1"/>
  <c r="N71"/>
  <c r="O70"/>
  <c r="A676" l="1"/>
  <c r="B675"/>
  <c r="D675"/>
  <c r="AK65"/>
  <c r="AI66"/>
  <c r="AJ66" s="1"/>
  <c r="AR65"/>
  <c r="AP66"/>
  <c r="AQ66" s="1"/>
  <c r="K66"/>
  <c r="R65"/>
  <c r="AU91"/>
  <c r="P66"/>
  <c r="Q66" s="1"/>
  <c r="AT92"/>
  <c r="AA94"/>
  <c r="AN93"/>
  <c r="AG94"/>
  <c r="I67"/>
  <c r="J67" s="1"/>
  <c r="N72"/>
  <c r="O71"/>
  <c r="A677" l="1"/>
  <c r="B676"/>
  <c r="D676"/>
  <c r="AK66"/>
  <c r="AI67"/>
  <c r="AJ67" s="1"/>
  <c r="AR66"/>
  <c r="AP67"/>
  <c r="AQ67" s="1"/>
  <c r="K67"/>
  <c r="R66"/>
  <c r="AU92"/>
  <c r="P67"/>
  <c r="Q67" s="1"/>
  <c r="I68"/>
  <c r="J68" s="1"/>
  <c r="AA95"/>
  <c r="AN94"/>
  <c r="AT93"/>
  <c r="AG95"/>
  <c r="N73"/>
  <c r="O72"/>
  <c r="A678" l="1"/>
  <c r="B677"/>
  <c r="D677"/>
  <c r="AK67"/>
  <c r="AI68"/>
  <c r="AJ68" s="1"/>
  <c r="AR67"/>
  <c r="AP68"/>
  <c r="AQ68" s="1"/>
  <c r="K68"/>
  <c r="R67"/>
  <c r="AU93"/>
  <c r="P68"/>
  <c r="Q68" s="1"/>
  <c r="I69"/>
  <c r="J69" s="1"/>
  <c r="AG96"/>
  <c r="AA96"/>
  <c r="AT94"/>
  <c r="AN95"/>
  <c r="N74"/>
  <c r="O73"/>
  <c r="A679" l="1"/>
  <c r="B678"/>
  <c r="D678"/>
  <c r="AK68"/>
  <c r="AI69"/>
  <c r="AJ69" s="1"/>
  <c r="AR68"/>
  <c r="AP69"/>
  <c r="K69"/>
  <c r="AQ69"/>
  <c r="R68"/>
  <c r="AU94"/>
  <c r="P69"/>
  <c r="Q69" s="1"/>
  <c r="I70"/>
  <c r="J70" s="1"/>
  <c r="AG97"/>
  <c r="AT95"/>
  <c r="AN96"/>
  <c r="AA97"/>
  <c r="N75"/>
  <c r="O74"/>
  <c r="A680" l="1"/>
  <c r="B679"/>
  <c r="D679"/>
  <c r="AK69"/>
  <c r="AI70"/>
  <c r="AJ70" s="1"/>
  <c r="AR69"/>
  <c r="AP70"/>
  <c r="AQ70" s="1"/>
  <c r="K70"/>
  <c r="R69"/>
  <c r="AU95"/>
  <c r="P70"/>
  <c r="Q70" s="1"/>
  <c r="I71"/>
  <c r="J71" s="1"/>
  <c r="AG98"/>
  <c r="AA98"/>
  <c r="AN97"/>
  <c r="AT96"/>
  <c r="N76"/>
  <c r="O75"/>
  <c r="A681" l="1"/>
  <c r="B680"/>
  <c r="D680"/>
  <c r="AK70"/>
  <c r="AI71"/>
  <c r="AJ71" s="1"/>
  <c r="AR70"/>
  <c r="AP71"/>
  <c r="AQ71" s="1"/>
  <c r="K71"/>
  <c r="R70"/>
  <c r="AU96"/>
  <c r="P71"/>
  <c r="Q71" s="1"/>
  <c r="I72"/>
  <c r="J72" s="1"/>
  <c r="AA99"/>
  <c r="AN98"/>
  <c r="AG99"/>
  <c r="AT97"/>
  <c r="N77"/>
  <c r="O76"/>
  <c r="A682" l="1"/>
  <c r="B681"/>
  <c r="D681"/>
  <c r="AK71"/>
  <c r="AI72"/>
  <c r="AJ72" s="1"/>
  <c r="AR71"/>
  <c r="AP72"/>
  <c r="AQ72" s="1"/>
  <c r="K72"/>
  <c r="R71"/>
  <c r="AU97"/>
  <c r="P72"/>
  <c r="Q72" s="1"/>
  <c r="I73"/>
  <c r="J73" s="1"/>
  <c r="AT98"/>
  <c r="AA100"/>
  <c r="AG100"/>
  <c r="AN99"/>
  <c r="N78"/>
  <c r="O77"/>
  <c r="A683" l="1"/>
  <c r="B682"/>
  <c r="D682"/>
  <c r="AK72"/>
  <c r="AI73"/>
  <c r="AJ73" s="1"/>
  <c r="AR72"/>
  <c r="AP73"/>
  <c r="AQ73" s="1"/>
  <c r="K73"/>
  <c r="R72"/>
  <c r="AU98"/>
  <c r="P73"/>
  <c r="Q73" s="1"/>
  <c r="I74"/>
  <c r="J74" s="1"/>
  <c r="AT99"/>
  <c r="AG101"/>
  <c r="AN100"/>
  <c r="AA101"/>
  <c r="N79"/>
  <c r="O78"/>
  <c r="A684" l="1"/>
  <c r="B683"/>
  <c r="D683"/>
  <c r="AK73"/>
  <c r="AI74"/>
  <c r="AJ74" s="1"/>
  <c r="AR73"/>
  <c r="AP74"/>
  <c r="K74"/>
  <c r="AQ74"/>
  <c r="R73"/>
  <c r="AU99"/>
  <c r="P74"/>
  <c r="Q74" s="1"/>
  <c r="I75"/>
  <c r="J75" s="1"/>
  <c r="I76" s="1"/>
  <c r="J76" s="1"/>
  <c r="AT100"/>
  <c r="AA102"/>
  <c r="AN101"/>
  <c r="AG102"/>
  <c r="N80"/>
  <c r="O79"/>
  <c r="A685" l="1"/>
  <c r="B684"/>
  <c r="D684"/>
  <c r="AK74"/>
  <c r="AI75"/>
  <c r="AJ75" s="1"/>
  <c r="AR74"/>
  <c r="AP75"/>
  <c r="AQ75" s="1"/>
  <c r="K76"/>
  <c r="K75"/>
  <c r="R74"/>
  <c r="AU100"/>
  <c r="P75"/>
  <c r="Q75" s="1"/>
  <c r="AA103"/>
  <c r="AN102"/>
  <c r="AT101"/>
  <c r="AG103"/>
  <c r="I77"/>
  <c r="J77" s="1"/>
  <c r="N81"/>
  <c r="O80"/>
  <c r="A686" l="1"/>
  <c r="B685"/>
  <c r="D685"/>
  <c r="AK75"/>
  <c r="AI76"/>
  <c r="AJ76" s="1"/>
  <c r="AR75"/>
  <c r="AP76"/>
  <c r="AQ76" s="1"/>
  <c r="R75"/>
  <c r="K77"/>
  <c r="AU101"/>
  <c r="P76"/>
  <c r="Q76" s="1"/>
  <c r="AG104"/>
  <c r="AA104"/>
  <c r="AT102"/>
  <c r="AN103"/>
  <c r="I78"/>
  <c r="J78" s="1"/>
  <c r="N82"/>
  <c r="O81"/>
  <c r="A687" l="1"/>
  <c r="B686"/>
  <c r="D686"/>
  <c r="AK76"/>
  <c r="AI77"/>
  <c r="AJ77" s="1"/>
  <c r="AR76"/>
  <c r="AP77"/>
  <c r="AQ77" s="1"/>
  <c r="K78"/>
  <c r="R76"/>
  <c r="AU102"/>
  <c r="P77"/>
  <c r="Q77" s="1"/>
  <c r="AG105"/>
  <c r="AT103"/>
  <c r="AN104"/>
  <c r="AA105"/>
  <c r="I79"/>
  <c r="J79" s="1"/>
  <c r="N83"/>
  <c r="O82"/>
  <c r="A688" l="1"/>
  <c r="B687"/>
  <c r="D687"/>
  <c r="AK77"/>
  <c r="AI78"/>
  <c r="AJ78" s="1"/>
  <c r="AR77"/>
  <c r="AP78"/>
  <c r="AQ78" s="1"/>
  <c r="K79"/>
  <c r="R77"/>
  <c r="AU103"/>
  <c r="P78"/>
  <c r="Q78" s="1"/>
  <c r="AG106"/>
  <c r="AA106"/>
  <c r="AN105"/>
  <c r="AT104"/>
  <c r="I80"/>
  <c r="J80" s="1"/>
  <c r="N84"/>
  <c r="O83"/>
  <c r="A689" l="1"/>
  <c r="B688"/>
  <c r="D688"/>
  <c r="AK78"/>
  <c r="AI79"/>
  <c r="AJ79" s="1"/>
  <c r="AR78"/>
  <c r="AP79"/>
  <c r="AQ79" s="1"/>
  <c r="K80"/>
  <c r="R78"/>
  <c r="AU104"/>
  <c r="P79"/>
  <c r="Q79" s="1"/>
  <c r="AA107"/>
  <c r="AN106"/>
  <c r="AG107"/>
  <c r="AT105"/>
  <c r="I81"/>
  <c r="J81" s="1"/>
  <c r="N85"/>
  <c r="O84"/>
  <c r="A690" l="1"/>
  <c r="B689"/>
  <c r="D689"/>
  <c r="AK79"/>
  <c r="AI80"/>
  <c r="AJ80" s="1"/>
  <c r="AR79"/>
  <c r="AP80"/>
  <c r="AQ80" s="1"/>
  <c r="K81"/>
  <c r="R79"/>
  <c r="AU105"/>
  <c r="P80"/>
  <c r="Q80" s="1"/>
  <c r="AT106"/>
  <c r="AA108"/>
  <c r="AG108"/>
  <c r="AN107"/>
  <c r="I82"/>
  <c r="J82" s="1"/>
  <c r="N86"/>
  <c r="O85"/>
  <c r="A691" l="1"/>
  <c r="B690"/>
  <c r="D690"/>
  <c r="AK80"/>
  <c r="AI81"/>
  <c r="AJ81" s="1"/>
  <c r="AR80"/>
  <c r="AP81"/>
  <c r="AQ81" s="1"/>
  <c r="K82"/>
  <c r="R80"/>
  <c r="AU106"/>
  <c r="P81"/>
  <c r="Q81" s="1"/>
  <c r="AT107"/>
  <c r="AG109"/>
  <c r="AN108"/>
  <c r="AA109"/>
  <c r="I83"/>
  <c r="J83" s="1"/>
  <c r="N87"/>
  <c r="O86"/>
  <c r="A692" l="1"/>
  <c r="B691"/>
  <c r="D691"/>
  <c r="AK81"/>
  <c r="AI82"/>
  <c r="AJ82" s="1"/>
  <c r="AR81"/>
  <c r="AP82"/>
  <c r="AQ82" s="1"/>
  <c r="K83"/>
  <c r="R81"/>
  <c r="AU107"/>
  <c r="P82"/>
  <c r="Q82" s="1"/>
  <c r="AT108"/>
  <c r="AA110"/>
  <c r="AN109"/>
  <c r="AG110"/>
  <c r="I84"/>
  <c r="J84" s="1"/>
  <c r="N88"/>
  <c r="O87"/>
  <c r="A693" l="1"/>
  <c r="B692"/>
  <c r="D692"/>
  <c r="AK82"/>
  <c r="AI83"/>
  <c r="AJ83" s="1"/>
  <c r="AR82"/>
  <c r="AP83"/>
  <c r="AQ83" s="1"/>
  <c r="K84"/>
  <c r="R82"/>
  <c r="AU108"/>
  <c r="P83"/>
  <c r="Q83" s="1"/>
  <c r="AA111"/>
  <c r="AN110"/>
  <c r="AT109"/>
  <c r="AG111"/>
  <c r="I85"/>
  <c r="J85" s="1"/>
  <c r="N89"/>
  <c r="O88"/>
  <c r="A694" l="1"/>
  <c r="B693"/>
  <c r="D693"/>
  <c r="AK83"/>
  <c r="AI84"/>
  <c r="AJ84" s="1"/>
  <c r="AR83"/>
  <c r="AP84"/>
  <c r="AQ84" s="1"/>
  <c r="K85"/>
  <c r="R83"/>
  <c r="AU109"/>
  <c r="P84"/>
  <c r="Q84" s="1"/>
  <c r="AG112"/>
  <c r="AA112"/>
  <c r="AT110"/>
  <c r="AN111"/>
  <c r="I86"/>
  <c r="J86" s="1"/>
  <c r="N90"/>
  <c r="O89"/>
  <c r="A695" l="1"/>
  <c r="B694"/>
  <c r="D694"/>
  <c r="AK84"/>
  <c r="AI85"/>
  <c r="AJ85" s="1"/>
  <c r="AR84"/>
  <c r="AP85"/>
  <c r="AQ85" s="1"/>
  <c r="K86"/>
  <c r="R84"/>
  <c r="AU110"/>
  <c r="P85"/>
  <c r="Q85" s="1"/>
  <c r="AG113"/>
  <c r="AT111"/>
  <c r="AN112"/>
  <c r="AA113"/>
  <c r="I87"/>
  <c r="J87" s="1"/>
  <c r="N91"/>
  <c r="O90"/>
  <c r="A696" l="1"/>
  <c r="B695"/>
  <c r="D695"/>
  <c r="AK85"/>
  <c r="AI86"/>
  <c r="AJ86" s="1"/>
  <c r="AR85"/>
  <c r="AP86"/>
  <c r="AQ86" s="1"/>
  <c r="K87"/>
  <c r="R85"/>
  <c r="AU111"/>
  <c r="P86"/>
  <c r="Q86" s="1"/>
  <c r="AG114"/>
  <c r="AA114"/>
  <c r="AN113"/>
  <c r="AT112"/>
  <c r="I88"/>
  <c r="J88" s="1"/>
  <c r="N92"/>
  <c r="O91"/>
  <c r="A697" l="1"/>
  <c r="B696"/>
  <c r="D696"/>
  <c r="AK86"/>
  <c r="AI87"/>
  <c r="AJ87" s="1"/>
  <c r="AR86"/>
  <c r="AP87"/>
  <c r="AQ87" s="1"/>
  <c r="K88"/>
  <c r="R86"/>
  <c r="AU112"/>
  <c r="P87"/>
  <c r="Q87" s="1"/>
  <c r="AA115"/>
  <c r="AN114"/>
  <c r="AG115"/>
  <c r="AT113"/>
  <c r="I89"/>
  <c r="J89" s="1"/>
  <c r="N93"/>
  <c r="O92"/>
  <c r="A698" l="1"/>
  <c r="B697"/>
  <c r="D697"/>
  <c r="AK87"/>
  <c r="AI88"/>
  <c r="AJ88" s="1"/>
  <c r="AR87"/>
  <c r="AP88"/>
  <c r="AQ88" s="1"/>
  <c r="K89"/>
  <c r="R87"/>
  <c r="AU113"/>
  <c r="P88"/>
  <c r="Q88" s="1"/>
  <c r="AT114"/>
  <c r="AA116"/>
  <c r="AG116"/>
  <c r="AN115"/>
  <c r="I90"/>
  <c r="J90" s="1"/>
  <c r="N94"/>
  <c r="O93"/>
  <c r="A699" l="1"/>
  <c r="B698"/>
  <c r="D698"/>
  <c r="AK88"/>
  <c r="AI89"/>
  <c r="AJ89" s="1"/>
  <c r="AR88"/>
  <c r="AP89"/>
  <c r="AQ89" s="1"/>
  <c r="K90"/>
  <c r="R88"/>
  <c r="AU114"/>
  <c r="P89"/>
  <c r="Q89" s="1"/>
  <c r="AT115"/>
  <c r="AG117"/>
  <c r="AN116"/>
  <c r="AA117"/>
  <c r="I91"/>
  <c r="J91" s="1"/>
  <c r="N95"/>
  <c r="O94"/>
  <c r="A700" l="1"/>
  <c r="B699"/>
  <c r="D699"/>
  <c r="AK89"/>
  <c r="AI90"/>
  <c r="AJ90" s="1"/>
  <c r="AR89"/>
  <c r="AP90"/>
  <c r="AQ90" s="1"/>
  <c r="K91"/>
  <c r="R89"/>
  <c r="AU115"/>
  <c r="P90"/>
  <c r="Q90" s="1"/>
  <c r="AT116"/>
  <c r="AA118"/>
  <c r="AN117"/>
  <c r="AG118"/>
  <c r="I92"/>
  <c r="J92" s="1"/>
  <c r="N96"/>
  <c r="O95"/>
  <c r="A701" l="1"/>
  <c r="B700"/>
  <c r="D700"/>
  <c r="AK90"/>
  <c r="AI91"/>
  <c r="AJ91" s="1"/>
  <c r="AR90"/>
  <c r="AP91"/>
  <c r="AQ91" s="1"/>
  <c r="K92"/>
  <c r="R90"/>
  <c r="AU116"/>
  <c r="P91"/>
  <c r="Q91" s="1"/>
  <c r="AA119"/>
  <c r="AN118"/>
  <c r="AT117"/>
  <c r="AG119"/>
  <c r="I93"/>
  <c r="J93" s="1"/>
  <c r="N97"/>
  <c r="O96"/>
  <c r="A702" l="1"/>
  <c r="B701"/>
  <c r="D701"/>
  <c r="AK91"/>
  <c r="AI92"/>
  <c r="AJ92" s="1"/>
  <c r="AR91"/>
  <c r="AP92"/>
  <c r="AQ92" s="1"/>
  <c r="K93"/>
  <c r="R91"/>
  <c r="AU117"/>
  <c r="P92"/>
  <c r="Q92" s="1"/>
  <c r="AG120"/>
  <c r="AA120"/>
  <c r="AT118"/>
  <c r="AN119"/>
  <c r="I94"/>
  <c r="J94" s="1"/>
  <c r="N98"/>
  <c r="O97"/>
  <c r="A703" l="1"/>
  <c r="B702"/>
  <c r="D702"/>
  <c r="AK92"/>
  <c r="AI93"/>
  <c r="AJ93" s="1"/>
  <c r="AR92"/>
  <c r="AP93"/>
  <c r="AQ93" s="1"/>
  <c r="K94"/>
  <c r="R92"/>
  <c r="AU118"/>
  <c r="P93"/>
  <c r="Q93" s="1"/>
  <c r="AG121"/>
  <c r="AT119"/>
  <c r="AN120"/>
  <c r="AA121"/>
  <c r="I95"/>
  <c r="J95" s="1"/>
  <c r="N99"/>
  <c r="O98"/>
  <c r="A704" l="1"/>
  <c r="B703"/>
  <c r="D703"/>
  <c r="AK93"/>
  <c r="AI94"/>
  <c r="AJ94" s="1"/>
  <c r="AR93"/>
  <c r="AP94"/>
  <c r="AQ94" s="1"/>
  <c r="K95"/>
  <c r="R93"/>
  <c r="AU119"/>
  <c r="P94"/>
  <c r="Q94" s="1"/>
  <c r="AG122"/>
  <c r="AA122"/>
  <c r="AN121"/>
  <c r="AT120"/>
  <c r="I96"/>
  <c r="J96" s="1"/>
  <c r="N100"/>
  <c r="O99"/>
  <c r="A705" l="1"/>
  <c r="B704"/>
  <c r="D704"/>
  <c r="AK94"/>
  <c r="AI95"/>
  <c r="AJ95" s="1"/>
  <c r="AR94"/>
  <c r="AP95"/>
  <c r="AQ95" s="1"/>
  <c r="K96"/>
  <c r="R94"/>
  <c r="AU120"/>
  <c r="P95"/>
  <c r="Q95" s="1"/>
  <c r="AA123"/>
  <c r="AN122"/>
  <c r="AG123"/>
  <c r="AT121"/>
  <c r="I97"/>
  <c r="J97" s="1"/>
  <c r="N101"/>
  <c r="O100"/>
  <c r="A706" l="1"/>
  <c r="B705"/>
  <c r="D705"/>
  <c r="AK95"/>
  <c r="AI96"/>
  <c r="AJ96" s="1"/>
  <c r="AR95"/>
  <c r="AP96"/>
  <c r="AQ96" s="1"/>
  <c r="K97"/>
  <c r="R95"/>
  <c r="AU121"/>
  <c r="P96"/>
  <c r="Q96" s="1"/>
  <c r="AT122"/>
  <c r="AA124"/>
  <c r="AG124"/>
  <c r="AN123"/>
  <c r="I98"/>
  <c r="J98" s="1"/>
  <c r="N102"/>
  <c r="O101"/>
  <c r="A707" l="1"/>
  <c r="B706"/>
  <c r="D706"/>
  <c r="AK96"/>
  <c r="AI97"/>
  <c r="AJ97" s="1"/>
  <c r="AR96"/>
  <c r="AP97"/>
  <c r="AQ97" s="1"/>
  <c r="K98"/>
  <c r="R96"/>
  <c r="AU122"/>
  <c r="P97"/>
  <c r="Q97" s="1"/>
  <c r="AT123"/>
  <c r="AG125"/>
  <c r="AN124"/>
  <c r="AA125"/>
  <c r="I99"/>
  <c r="J99" s="1"/>
  <c r="N103"/>
  <c r="O102"/>
  <c r="A708" l="1"/>
  <c r="B707"/>
  <c r="D707"/>
  <c r="AK97"/>
  <c r="AI98"/>
  <c r="AJ98" s="1"/>
  <c r="AR97"/>
  <c r="AP98"/>
  <c r="AQ98" s="1"/>
  <c r="K99"/>
  <c r="R97"/>
  <c r="AU123"/>
  <c r="P98"/>
  <c r="Q98" s="1"/>
  <c r="AT124"/>
  <c r="AA126"/>
  <c r="AN125"/>
  <c r="AG126"/>
  <c r="I100"/>
  <c r="J100" s="1"/>
  <c r="N104"/>
  <c r="O103"/>
  <c r="A709" l="1"/>
  <c r="B708"/>
  <c r="D708"/>
  <c r="AK98"/>
  <c r="AI99"/>
  <c r="AJ99" s="1"/>
  <c r="AR98"/>
  <c r="AP99"/>
  <c r="AQ99" s="1"/>
  <c r="K100"/>
  <c r="R98"/>
  <c r="AU124"/>
  <c r="P99"/>
  <c r="Q99" s="1"/>
  <c r="AA127"/>
  <c r="AN126"/>
  <c r="AT125"/>
  <c r="AG127"/>
  <c r="I101"/>
  <c r="J101" s="1"/>
  <c r="N105"/>
  <c r="O104"/>
  <c r="A710" l="1"/>
  <c r="B709"/>
  <c r="D709"/>
  <c r="AK99"/>
  <c r="AI100"/>
  <c r="AJ100" s="1"/>
  <c r="AR99"/>
  <c r="AP100"/>
  <c r="AQ100" s="1"/>
  <c r="K101"/>
  <c r="R99"/>
  <c r="AU125"/>
  <c r="P100"/>
  <c r="Q100" s="1"/>
  <c r="AG128"/>
  <c r="AA128"/>
  <c r="AT126"/>
  <c r="AN127"/>
  <c r="I102"/>
  <c r="J102" s="1"/>
  <c r="N106"/>
  <c r="O105"/>
  <c r="A711" l="1"/>
  <c r="B710"/>
  <c r="D710"/>
  <c r="AK100"/>
  <c r="AI101"/>
  <c r="AJ101" s="1"/>
  <c r="AR100"/>
  <c r="AP101"/>
  <c r="AQ101" s="1"/>
  <c r="K102"/>
  <c r="R100"/>
  <c r="AU126"/>
  <c r="P101"/>
  <c r="Q101" s="1"/>
  <c r="AG129"/>
  <c r="AT127"/>
  <c r="AN128"/>
  <c r="AA129"/>
  <c r="I103"/>
  <c r="J103" s="1"/>
  <c r="N107"/>
  <c r="O106"/>
  <c r="A712" l="1"/>
  <c r="B711"/>
  <c r="D711"/>
  <c r="AK101"/>
  <c r="AI102"/>
  <c r="AJ102" s="1"/>
  <c r="AR101"/>
  <c r="AP102"/>
  <c r="AQ102" s="1"/>
  <c r="K103"/>
  <c r="R101"/>
  <c r="AU127"/>
  <c r="P102"/>
  <c r="Q102" s="1"/>
  <c r="AA130"/>
  <c r="AG130"/>
  <c r="AN129"/>
  <c r="AT128"/>
  <c r="I104"/>
  <c r="J104" s="1"/>
  <c r="N108"/>
  <c r="O107"/>
  <c r="A713" l="1"/>
  <c r="B712"/>
  <c r="D712"/>
  <c r="AK102"/>
  <c r="AI103"/>
  <c r="AJ103" s="1"/>
  <c r="AR102"/>
  <c r="AP103"/>
  <c r="AQ103" s="1"/>
  <c r="K104"/>
  <c r="R102"/>
  <c r="AU128"/>
  <c r="P103"/>
  <c r="Q103" s="1"/>
  <c r="AG131"/>
  <c r="AN130"/>
  <c r="AA131"/>
  <c r="AT129"/>
  <c r="I105"/>
  <c r="J105" s="1"/>
  <c r="N109"/>
  <c r="O108"/>
  <c r="A714" l="1"/>
  <c r="B713"/>
  <c r="D713"/>
  <c r="AK103"/>
  <c r="AI104"/>
  <c r="AJ104" s="1"/>
  <c r="AR103"/>
  <c r="AP104"/>
  <c r="AQ104" s="1"/>
  <c r="K105"/>
  <c r="R103"/>
  <c r="AU129"/>
  <c r="P104"/>
  <c r="Q104" s="1"/>
  <c r="AG132"/>
  <c r="AT130"/>
  <c r="AA132"/>
  <c r="AN131"/>
  <c r="I106"/>
  <c r="J106" s="1"/>
  <c r="N110"/>
  <c r="O109"/>
  <c r="A715" l="1"/>
  <c r="B714"/>
  <c r="D714"/>
  <c r="AK104"/>
  <c r="AI105"/>
  <c r="AJ105" s="1"/>
  <c r="AR104"/>
  <c r="AP105"/>
  <c r="AQ105" s="1"/>
  <c r="K106"/>
  <c r="R104"/>
  <c r="AU130"/>
  <c r="P105"/>
  <c r="Q105" s="1"/>
  <c r="AG133"/>
  <c r="AA133"/>
  <c r="AN132"/>
  <c r="AT131"/>
  <c r="I107"/>
  <c r="J107" s="1"/>
  <c r="N111"/>
  <c r="O110"/>
  <c r="A716" l="1"/>
  <c r="B715"/>
  <c r="D715"/>
  <c r="AK105"/>
  <c r="AI106"/>
  <c r="AJ106" s="1"/>
  <c r="AR105"/>
  <c r="AP106"/>
  <c r="AQ106" s="1"/>
  <c r="K107"/>
  <c r="R105"/>
  <c r="AU131"/>
  <c r="P106"/>
  <c r="Q106" s="1"/>
  <c r="AG134"/>
  <c r="AT132"/>
  <c r="AN133"/>
  <c r="AA134"/>
  <c r="I108"/>
  <c r="J108" s="1"/>
  <c r="N112"/>
  <c r="O111"/>
  <c r="A717" l="1"/>
  <c r="B716"/>
  <c r="D716"/>
  <c r="AK106"/>
  <c r="AI107"/>
  <c r="AJ107" s="1"/>
  <c r="AR106"/>
  <c r="AP107"/>
  <c r="AQ107" s="1"/>
  <c r="K108"/>
  <c r="R106"/>
  <c r="AU132"/>
  <c r="P107"/>
  <c r="Q107" s="1"/>
  <c r="AA135"/>
  <c r="AN134"/>
  <c r="AG135"/>
  <c r="AT133"/>
  <c r="I109"/>
  <c r="J109" s="1"/>
  <c r="N113"/>
  <c r="O112"/>
  <c r="A718" l="1"/>
  <c r="B717"/>
  <c r="D717"/>
  <c r="AK107"/>
  <c r="AI108"/>
  <c r="AJ108" s="1"/>
  <c r="AR107"/>
  <c r="AP108"/>
  <c r="AQ108" s="1"/>
  <c r="K109"/>
  <c r="R107"/>
  <c r="AU133"/>
  <c r="P108"/>
  <c r="Q108" s="1"/>
  <c r="AT134"/>
  <c r="AA136"/>
  <c r="AG136"/>
  <c r="AN135"/>
  <c r="I110"/>
  <c r="J110" s="1"/>
  <c r="N114"/>
  <c r="O113"/>
  <c r="A719" l="1"/>
  <c r="B718"/>
  <c r="D718"/>
  <c r="AK108"/>
  <c r="AI109"/>
  <c r="AJ109" s="1"/>
  <c r="AR108"/>
  <c r="AP109"/>
  <c r="AQ109" s="1"/>
  <c r="K110"/>
  <c r="R108"/>
  <c r="AU134"/>
  <c r="P109"/>
  <c r="Q109" s="1"/>
  <c r="AT135"/>
  <c r="AG137"/>
  <c r="AN136"/>
  <c r="AA137"/>
  <c r="I111"/>
  <c r="J111" s="1"/>
  <c r="N115"/>
  <c r="O114"/>
  <c r="A720" l="1"/>
  <c r="B719"/>
  <c r="D719"/>
  <c r="AK109"/>
  <c r="AI110"/>
  <c r="AJ110" s="1"/>
  <c r="AR109"/>
  <c r="AP110"/>
  <c r="AQ110" s="1"/>
  <c r="K111"/>
  <c r="R109"/>
  <c r="AU135"/>
  <c r="P110"/>
  <c r="Q110" s="1"/>
  <c r="AT136"/>
  <c r="AA138"/>
  <c r="AN137"/>
  <c r="AG138"/>
  <c r="I112"/>
  <c r="J112" s="1"/>
  <c r="N116"/>
  <c r="O115"/>
  <c r="A721" l="1"/>
  <c r="B720"/>
  <c r="D720"/>
  <c r="AK110"/>
  <c r="AI111"/>
  <c r="AJ111" s="1"/>
  <c r="AR110"/>
  <c r="AP111"/>
  <c r="AQ111" s="1"/>
  <c r="K112"/>
  <c r="R110"/>
  <c r="AU136"/>
  <c r="P111"/>
  <c r="Q111" s="1"/>
  <c r="AA139"/>
  <c r="AN138"/>
  <c r="AT137"/>
  <c r="AG139"/>
  <c r="I113"/>
  <c r="J113" s="1"/>
  <c r="N117"/>
  <c r="O116"/>
  <c r="A722" l="1"/>
  <c r="B721"/>
  <c r="D721"/>
  <c r="AK111"/>
  <c r="AI112"/>
  <c r="AJ112" s="1"/>
  <c r="AR111"/>
  <c r="AP112"/>
  <c r="AQ112" s="1"/>
  <c r="K113"/>
  <c r="R111"/>
  <c r="AU137"/>
  <c r="P112"/>
  <c r="Q112" s="1"/>
  <c r="AG140"/>
  <c r="AA140"/>
  <c r="AT138"/>
  <c r="AN139"/>
  <c r="I114"/>
  <c r="J114" s="1"/>
  <c r="N118"/>
  <c r="O117"/>
  <c r="A723" l="1"/>
  <c r="B722"/>
  <c r="D722"/>
  <c r="AK112"/>
  <c r="AI113"/>
  <c r="AJ113" s="1"/>
  <c r="AR112"/>
  <c r="AP113"/>
  <c r="AQ113" s="1"/>
  <c r="K114"/>
  <c r="R112"/>
  <c r="AU138"/>
  <c r="P113"/>
  <c r="Q113" s="1"/>
  <c r="AG141"/>
  <c r="AT139"/>
  <c r="AN140"/>
  <c r="AA141"/>
  <c r="I115"/>
  <c r="J115" s="1"/>
  <c r="N119"/>
  <c r="O118"/>
  <c r="A724" l="1"/>
  <c r="B723"/>
  <c r="D723"/>
  <c r="AK113"/>
  <c r="AI114"/>
  <c r="AJ114" s="1"/>
  <c r="AR113"/>
  <c r="AP114"/>
  <c r="AQ114" s="1"/>
  <c r="K115"/>
  <c r="R113"/>
  <c r="AU139"/>
  <c r="P114"/>
  <c r="Q114" s="1"/>
  <c r="AG142"/>
  <c r="AN141"/>
  <c r="AA142"/>
  <c r="AT140"/>
  <c r="I116"/>
  <c r="J116" s="1"/>
  <c r="N120"/>
  <c r="O119"/>
  <c r="A725" l="1"/>
  <c r="B724"/>
  <c r="D724"/>
  <c r="AK114"/>
  <c r="AI115"/>
  <c r="AJ115" s="1"/>
  <c r="AR114"/>
  <c r="AP115"/>
  <c r="AQ115" s="1"/>
  <c r="K116"/>
  <c r="R114"/>
  <c r="AU140"/>
  <c r="P115"/>
  <c r="Q115" s="1"/>
  <c r="AT141"/>
  <c r="AA143"/>
  <c r="AG143"/>
  <c r="AN142"/>
  <c r="I117"/>
  <c r="J117" s="1"/>
  <c r="N121"/>
  <c r="O120"/>
  <c r="A726" l="1"/>
  <c r="B725"/>
  <c r="D725"/>
  <c r="AK115"/>
  <c r="AI116"/>
  <c r="AJ116" s="1"/>
  <c r="AR115"/>
  <c r="AP116"/>
  <c r="AQ116" s="1"/>
  <c r="K117"/>
  <c r="R115"/>
  <c r="AU141"/>
  <c r="P116"/>
  <c r="Q116" s="1"/>
  <c r="AA144"/>
  <c r="AT142"/>
  <c r="AN143"/>
  <c r="AG144"/>
  <c r="I118"/>
  <c r="J118" s="1"/>
  <c r="N122"/>
  <c r="O121"/>
  <c r="A727" l="1"/>
  <c r="B726"/>
  <c r="D726"/>
  <c r="AK116"/>
  <c r="AI117"/>
  <c r="AJ117" s="1"/>
  <c r="AR116"/>
  <c r="AP117"/>
  <c r="AQ117" s="1"/>
  <c r="K118"/>
  <c r="R116"/>
  <c r="AU142"/>
  <c r="P117"/>
  <c r="Q117" s="1"/>
  <c r="AT143"/>
  <c r="AG145"/>
  <c r="AA145"/>
  <c r="AN144"/>
  <c r="I119"/>
  <c r="J119" s="1"/>
  <c r="N123"/>
  <c r="O122"/>
  <c r="A728" l="1"/>
  <c r="B727"/>
  <c r="D727"/>
  <c r="AK117"/>
  <c r="AI118"/>
  <c r="AJ118" s="1"/>
  <c r="AR117"/>
  <c r="AP118"/>
  <c r="AQ118" s="1"/>
  <c r="K119"/>
  <c r="R117"/>
  <c r="AU143"/>
  <c r="P118"/>
  <c r="Q118" s="1"/>
  <c r="AT144"/>
  <c r="AN145"/>
  <c r="AA146"/>
  <c r="AG146"/>
  <c r="I120"/>
  <c r="J120" s="1"/>
  <c r="N124"/>
  <c r="O123"/>
  <c r="A729" l="1"/>
  <c r="B728"/>
  <c r="D728"/>
  <c r="AK118"/>
  <c r="AI119"/>
  <c r="AJ119" s="1"/>
  <c r="AR118"/>
  <c r="AP119"/>
  <c r="AQ119" s="1"/>
  <c r="K120"/>
  <c r="R118"/>
  <c r="AU144"/>
  <c r="P119"/>
  <c r="Q119" s="1"/>
  <c r="AT145"/>
  <c r="AG147"/>
  <c r="AA147"/>
  <c r="AN146"/>
  <c r="I121"/>
  <c r="J121" s="1"/>
  <c r="N125"/>
  <c r="O124"/>
  <c r="A730" l="1"/>
  <c r="B729"/>
  <c r="D729"/>
  <c r="AK119"/>
  <c r="AI120"/>
  <c r="AJ120" s="1"/>
  <c r="AR119"/>
  <c r="AP120"/>
  <c r="AQ120" s="1"/>
  <c r="K121"/>
  <c r="R119"/>
  <c r="AU145"/>
  <c r="P120"/>
  <c r="Q120" s="1"/>
  <c r="AN147"/>
  <c r="AT146"/>
  <c r="AA148"/>
  <c r="AG148"/>
  <c r="I122"/>
  <c r="J122" s="1"/>
  <c r="N126"/>
  <c r="O125"/>
  <c r="A731" l="1"/>
  <c r="B730"/>
  <c r="D730"/>
  <c r="AK120"/>
  <c r="AI121"/>
  <c r="AJ121" s="1"/>
  <c r="AR120"/>
  <c r="AP121"/>
  <c r="AQ121" s="1"/>
  <c r="K122"/>
  <c r="R120"/>
  <c r="AU146"/>
  <c r="P121"/>
  <c r="Q121" s="1"/>
  <c r="AG149"/>
  <c r="AA149"/>
  <c r="AN148"/>
  <c r="AT147"/>
  <c r="I123"/>
  <c r="J123" s="1"/>
  <c r="N127"/>
  <c r="O126"/>
  <c r="A732" l="1"/>
  <c r="B731"/>
  <c r="D731"/>
  <c r="AK121"/>
  <c r="AI122"/>
  <c r="AJ122" s="1"/>
  <c r="AR121"/>
  <c r="AP122"/>
  <c r="AQ122" s="1"/>
  <c r="K123"/>
  <c r="R121"/>
  <c r="AU147"/>
  <c r="P122"/>
  <c r="Q122" s="1"/>
  <c r="AA150"/>
  <c r="AN149"/>
  <c r="AT148"/>
  <c r="AG150"/>
  <c r="I124"/>
  <c r="J124" s="1"/>
  <c r="N128"/>
  <c r="O127"/>
  <c r="A733" l="1"/>
  <c r="B732"/>
  <c r="D732"/>
  <c r="AK122"/>
  <c r="AI123"/>
  <c r="AJ123" s="1"/>
  <c r="AR122"/>
  <c r="AP123"/>
  <c r="AQ123" s="1"/>
  <c r="K124"/>
  <c r="R122"/>
  <c r="AU148"/>
  <c r="P123"/>
  <c r="Q123" s="1"/>
  <c r="AG151"/>
  <c r="AN150"/>
  <c r="AA151"/>
  <c r="AT149"/>
  <c r="I125"/>
  <c r="J125" s="1"/>
  <c r="N129"/>
  <c r="O128"/>
  <c r="A734" l="1"/>
  <c r="B733"/>
  <c r="D733"/>
  <c r="AK123"/>
  <c r="AI124"/>
  <c r="AJ124" s="1"/>
  <c r="AR123"/>
  <c r="AP124"/>
  <c r="AQ124" s="1"/>
  <c r="K125"/>
  <c r="R123"/>
  <c r="AU149"/>
  <c r="P124"/>
  <c r="Q124" s="1"/>
  <c r="AN151"/>
  <c r="AG152"/>
  <c r="AT150"/>
  <c r="AA152"/>
  <c r="I126"/>
  <c r="J126" s="1"/>
  <c r="N130"/>
  <c r="O129"/>
  <c r="A735" l="1"/>
  <c r="B734"/>
  <c r="D734"/>
  <c r="AK124"/>
  <c r="AI125"/>
  <c r="AJ125" s="1"/>
  <c r="AR124"/>
  <c r="AP125"/>
  <c r="AQ125" s="1"/>
  <c r="K126"/>
  <c r="R124"/>
  <c r="AU150"/>
  <c r="P125"/>
  <c r="Q125" s="1"/>
  <c r="AG153"/>
  <c r="AT151"/>
  <c r="AN152"/>
  <c r="AA153"/>
  <c r="I127"/>
  <c r="J127" s="1"/>
  <c r="N131"/>
  <c r="O130"/>
  <c r="A736" l="1"/>
  <c r="B735"/>
  <c r="D735"/>
  <c r="AK125"/>
  <c r="AI126"/>
  <c r="AJ126" s="1"/>
  <c r="AR125"/>
  <c r="AP126"/>
  <c r="AQ126" s="1"/>
  <c r="K127"/>
  <c r="R125"/>
  <c r="AU151"/>
  <c r="P126"/>
  <c r="Q126" s="1"/>
  <c r="AT152"/>
  <c r="AA154"/>
  <c r="AN153"/>
  <c r="AG154"/>
  <c r="I128"/>
  <c r="J128" s="1"/>
  <c r="N132"/>
  <c r="O131"/>
  <c r="A737" l="1"/>
  <c r="B736"/>
  <c r="D736"/>
  <c r="AK126"/>
  <c r="AI127"/>
  <c r="AJ127" s="1"/>
  <c r="AR126"/>
  <c r="AP127"/>
  <c r="AQ127" s="1"/>
  <c r="K128"/>
  <c r="R126"/>
  <c r="AU152"/>
  <c r="P127"/>
  <c r="Q127" s="1"/>
  <c r="AN154"/>
  <c r="AT153"/>
  <c r="AG155"/>
  <c r="AA155"/>
  <c r="I129"/>
  <c r="J129" s="1"/>
  <c r="N133"/>
  <c r="O132"/>
  <c r="A738" l="1"/>
  <c r="B737"/>
  <c r="D737"/>
  <c r="AK127"/>
  <c r="AI128"/>
  <c r="AJ128" s="1"/>
  <c r="AR127"/>
  <c r="AP128"/>
  <c r="AQ128" s="1"/>
  <c r="K129"/>
  <c r="R127"/>
  <c r="AU153"/>
  <c r="P128"/>
  <c r="Q128" s="1"/>
  <c r="AG156"/>
  <c r="AA156"/>
  <c r="AN155"/>
  <c r="AT154"/>
  <c r="I130"/>
  <c r="J130" s="1"/>
  <c r="N134"/>
  <c r="O133"/>
  <c r="A739" l="1"/>
  <c r="B738"/>
  <c r="D738"/>
  <c r="AK128"/>
  <c r="AI129"/>
  <c r="AJ129" s="1"/>
  <c r="AR128"/>
  <c r="AP129"/>
  <c r="AQ129" s="1"/>
  <c r="K130"/>
  <c r="R128"/>
  <c r="AU154"/>
  <c r="P129"/>
  <c r="Q129" s="1"/>
  <c r="AA157"/>
  <c r="AN156"/>
  <c r="AG157"/>
  <c r="AT155"/>
  <c r="I131"/>
  <c r="J131" s="1"/>
  <c r="N135"/>
  <c r="O134"/>
  <c r="A740" l="1"/>
  <c r="B739"/>
  <c r="D739"/>
  <c r="AK129"/>
  <c r="AI130"/>
  <c r="AJ130" s="1"/>
  <c r="AR129"/>
  <c r="AP130"/>
  <c r="AQ130" s="1"/>
  <c r="K131"/>
  <c r="R129"/>
  <c r="AU155"/>
  <c r="P130"/>
  <c r="Q130" s="1"/>
  <c r="AT156"/>
  <c r="AA158"/>
  <c r="AG158"/>
  <c r="AN157"/>
  <c r="I132"/>
  <c r="J132" s="1"/>
  <c r="N136"/>
  <c r="O135"/>
  <c r="A741" l="1"/>
  <c r="B740"/>
  <c r="D740"/>
  <c r="AK130"/>
  <c r="AI131"/>
  <c r="AJ131" s="1"/>
  <c r="AR130"/>
  <c r="AP131"/>
  <c r="AQ131" s="1"/>
  <c r="K132"/>
  <c r="R130"/>
  <c r="AU156"/>
  <c r="P131"/>
  <c r="Q131" s="1"/>
  <c r="AT157"/>
  <c r="AG159"/>
  <c r="AN158"/>
  <c r="AA159"/>
  <c r="I133"/>
  <c r="J133" s="1"/>
  <c r="N137"/>
  <c r="O136"/>
  <c r="A742" l="1"/>
  <c r="B741"/>
  <c r="D741"/>
  <c r="AK131"/>
  <c r="AI132"/>
  <c r="AJ132" s="1"/>
  <c r="AR131"/>
  <c r="AP132"/>
  <c r="AQ132" s="1"/>
  <c r="K133"/>
  <c r="R131"/>
  <c r="AU157"/>
  <c r="P132"/>
  <c r="Q132" s="1"/>
  <c r="AT158"/>
  <c r="AA160"/>
  <c r="AN159"/>
  <c r="AG160"/>
  <c r="I134"/>
  <c r="J134" s="1"/>
  <c r="N138"/>
  <c r="O137"/>
  <c r="A743" l="1"/>
  <c r="B742"/>
  <c r="D742"/>
  <c r="AK132"/>
  <c r="AI133"/>
  <c r="AJ133" s="1"/>
  <c r="AR132"/>
  <c r="AP133"/>
  <c r="AQ133" s="1"/>
  <c r="K134"/>
  <c r="R132"/>
  <c r="AU158"/>
  <c r="P133"/>
  <c r="Q133" s="1"/>
  <c r="AA161"/>
  <c r="AN160"/>
  <c r="AT159"/>
  <c r="AG161"/>
  <c r="I135"/>
  <c r="J135" s="1"/>
  <c r="N139"/>
  <c r="O138"/>
  <c r="A744" l="1"/>
  <c r="B743"/>
  <c r="D743"/>
  <c r="AK133"/>
  <c r="AI134"/>
  <c r="AJ134" s="1"/>
  <c r="AR133"/>
  <c r="AP134"/>
  <c r="AQ134" s="1"/>
  <c r="K135"/>
  <c r="R133"/>
  <c r="AU159"/>
  <c r="P134"/>
  <c r="Q134" s="1"/>
  <c r="AG162"/>
  <c r="AA162"/>
  <c r="AT160"/>
  <c r="AN161"/>
  <c r="I136"/>
  <c r="J136" s="1"/>
  <c r="N140"/>
  <c r="O139"/>
  <c r="A745" l="1"/>
  <c r="B744"/>
  <c r="D744"/>
  <c r="AK134"/>
  <c r="AI135"/>
  <c r="AJ135" s="1"/>
  <c r="AR134"/>
  <c r="AP135"/>
  <c r="AQ135" s="1"/>
  <c r="K136"/>
  <c r="R134"/>
  <c r="AU160"/>
  <c r="P135"/>
  <c r="Q135" s="1"/>
  <c r="AG163"/>
  <c r="AT161"/>
  <c r="AN162"/>
  <c r="AA163"/>
  <c r="I137"/>
  <c r="J137" s="1"/>
  <c r="N141"/>
  <c r="O140"/>
  <c r="A746" l="1"/>
  <c r="B745"/>
  <c r="D745"/>
  <c r="AK135"/>
  <c r="AI136"/>
  <c r="AJ136" s="1"/>
  <c r="AR135"/>
  <c r="AP136"/>
  <c r="AQ136" s="1"/>
  <c r="K137"/>
  <c r="R135"/>
  <c r="AU161"/>
  <c r="P136"/>
  <c r="Q136" s="1"/>
  <c r="AG164"/>
  <c r="AA164"/>
  <c r="AN163"/>
  <c r="AT162"/>
  <c r="I138"/>
  <c r="J138" s="1"/>
  <c r="N142"/>
  <c r="O141"/>
  <c r="A747" l="1"/>
  <c r="B746"/>
  <c r="D746"/>
  <c r="AK136"/>
  <c r="AI137"/>
  <c r="AJ137" s="1"/>
  <c r="AR136"/>
  <c r="AP137"/>
  <c r="AQ137" s="1"/>
  <c r="K138"/>
  <c r="R136"/>
  <c r="AU162"/>
  <c r="P137"/>
  <c r="Q137" s="1"/>
  <c r="AA165"/>
  <c r="AN164"/>
  <c r="AG165"/>
  <c r="AT163"/>
  <c r="I139"/>
  <c r="J139" s="1"/>
  <c r="N143"/>
  <c r="O142"/>
  <c r="A748" l="1"/>
  <c r="B747"/>
  <c r="D747"/>
  <c r="AK137"/>
  <c r="AI138"/>
  <c r="AJ138" s="1"/>
  <c r="AR137"/>
  <c r="AP138"/>
  <c r="AQ138" s="1"/>
  <c r="K139"/>
  <c r="R137"/>
  <c r="AU163"/>
  <c r="P138"/>
  <c r="Q138" s="1"/>
  <c r="AT164"/>
  <c r="AA166"/>
  <c r="AG166"/>
  <c r="AN165"/>
  <c r="I140"/>
  <c r="J140" s="1"/>
  <c r="N144"/>
  <c r="O143"/>
  <c r="A749" l="1"/>
  <c r="B748"/>
  <c r="D748"/>
  <c r="AK138"/>
  <c r="AI139"/>
  <c r="AJ139" s="1"/>
  <c r="AR138"/>
  <c r="AP139"/>
  <c r="AQ139" s="1"/>
  <c r="K140"/>
  <c r="R138"/>
  <c r="AU164"/>
  <c r="P139"/>
  <c r="Q139" s="1"/>
  <c r="AT165"/>
  <c r="AG167"/>
  <c r="AN166"/>
  <c r="AA167"/>
  <c r="I141"/>
  <c r="J141" s="1"/>
  <c r="N145"/>
  <c r="O144"/>
  <c r="A750" l="1"/>
  <c r="B749"/>
  <c r="D749"/>
  <c r="AK139"/>
  <c r="AI140"/>
  <c r="AJ140" s="1"/>
  <c r="AR139"/>
  <c r="AP140"/>
  <c r="AQ140" s="1"/>
  <c r="K141"/>
  <c r="R139"/>
  <c r="AU165"/>
  <c r="P140"/>
  <c r="Q140" s="1"/>
  <c r="AT166"/>
  <c r="AA168"/>
  <c r="AN167"/>
  <c r="AG168"/>
  <c r="I142"/>
  <c r="J142" s="1"/>
  <c r="N146"/>
  <c r="O145"/>
  <c r="A751" l="1"/>
  <c r="B750"/>
  <c r="D750"/>
  <c r="AK140"/>
  <c r="AI141"/>
  <c r="AJ141" s="1"/>
  <c r="AR140"/>
  <c r="AP141"/>
  <c r="AQ141" s="1"/>
  <c r="K142"/>
  <c r="R140"/>
  <c r="AU166"/>
  <c r="P141"/>
  <c r="Q141" s="1"/>
  <c r="AA169"/>
  <c r="AN168"/>
  <c r="AT167"/>
  <c r="AG169"/>
  <c r="I143"/>
  <c r="J143" s="1"/>
  <c r="N147"/>
  <c r="O146"/>
  <c r="A752" l="1"/>
  <c r="B751"/>
  <c r="D751"/>
  <c r="AK141"/>
  <c r="AI142"/>
  <c r="AJ142" s="1"/>
  <c r="AR141"/>
  <c r="AP142"/>
  <c r="AQ142" s="1"/>
  <c r="K143"/>
  <c r="R141"/>
  <c r="AU167"/>
  <c r="P142"/>
  <c r="Q142" s="1"/>
  <c r="AG170"/>
  <c r="AA170"/>
  <c r="AT168"/>
  <c r="AN169"/>
  <c r="I144"/>
  <c r="J144" s="1"/>
  <c r="N148"/>
  <c r="O147"/>
  <c r="A753" l="1"/>
  <c r="B752"/>
  <c r="D752"/>
  <c r="AK142"/>
  <c r="AI143"/>
  <c r="AJ143" s="1"/>
  <c r="AR142"/>
  <c r="AP143"/>
  <c r="AQ143" s="1"/>
  <c r="K144"/>
  <c r="R142"/>
  <c r="AU168"/>
  <c r="P143"/>
  <c r="Q143" s="1"/>
  <c r="AG171"/>
  <c r="AT169"/>
  <c r="AN170"/>
  <c r="AA171"/>
  <c r="I145"/>
  <c r="J145" s="1"/>
  <c r="N149"/>
  <c r="O148"/>
  <c r="A754" l="1"/>
  <c r="B753"/>
  <c r="D753"/>
  <c r="AK143"/>
  <c r="AI144"/>
  <c r="AJ144" s="1"/>
  <c r="AR143"/>
  <c r="AP144"/>
  <c r="AQ144" s="1"/>
  <c r="K145"/>
  <c r="R143"/>
  <c r="AU169"/>
  <c r="P144"/>
  <c r="Q144" s="1"/>
  <c r="AG172"/>
  <c r="AA172"/>
  <c r="AN171"/>
  <c r="AT170"/>
  <c r="I146"/>
  <c r="J146" s="1"/>
  <c r="N150"/>
  <c r="O149"/>
  <c r="A755" l="1"/>
  <c r="B754"/>
  <c r="D754"/>
  <c r="AK144"/>
  <c r="AI145"/>
  <c r="AJ145" s="1"/>
  <c r="AR144"/>
  <c r="AP145"/>
  <c r="AQ145" s="1"/>
  <c r="K146"/>
  <c r="R144"/>
  <c r="AU170"/>
  <c r="P145"/>
  <c r="Q145" s="1"/>
  <c r="AA173"/>
  <c r="AN172"/>
  <c r="AG173"/>
  <c r="AT171"/>
  <c r="I147"/>
  <c r="J147" s="1"/>
  <c r="N151"/>
  <c r="O150"/>
  <c r="A756" l="1"/>
  <c r="B755"/>
  <c r="D755"/>
  <c r="AK145"/>
  <c r="AI146"/>
  <c r="AJ146" s="1"/>
  <c r="AR145"/>
  <c r="AP146"/>
  <c r="AQ146" s="1"/>
  <c r="K147"/>
  <c r="R145"/>
  <c r="AU171"/>
  <c r="P146"/>
  <c r="Q146" s="1"/>
  <c r="AT172"/>
  <c r="AA174"/>
  <c r="AG174"/>
  <c r="AN173"/>
  <c r="I148"/>
  <c r="J148" s="1"/>
  <c r="N152"/>
  <c r="O151"/>
  <c r="A757" l="1"/>
  <c r="B756"/>
  <c r="D756"/>
  <c r="AK146"/>
  <c r="AI147"/>
  <c r="AJ147" s="1"/>
  <c r="AR146"/>
  <c r="AP147"/>
  <c r="AQ147" s="1"/>
  <c r="K148"/>
  <c r="R146"/>
  <c r="AU172"/>
  <c r="P147"/>
  <c r="Q147" s="1"/>
  <c r="AT173"/>
  <c r="AG175"/>
  <c r="AN174"/>
  <c r="AA175"/>
  <c r="I149"/>
  <c r="J149" s="1"/>
  <c r="N153"/>
  <c r="O152"/>
  <c r="A758" l="1"/>
  <c r="B757"/>
  <c r="D757"/>
  <c r="AK147"/>
  <c r="AI148"/>
  <c r="AJ148" s="1"/>
  <c r="AR147"/>
  <c r="AP148"/>
  <c r="AQ148" s="1"/>
  <c r="K149"/>
  <c r="R147"/>
  <c r="AU173"/>
  <c r="P148"/>
  <c r="Q148" s="1"/>
  <c r="AT174"/>
  <c r="AA176"/>
  <c r="AN175"/>
  <c r="AG176"/>
  <c r="I150"/>
  <c r="J150" s="1"/>
  <c r="O153"/>
  <c r="N154"/>
  <c r="A759" l="1"/>
  <c r="B758"/>
  <c r="D758"/>
  <c r="AK148"/>
  <c r="AI149"/>
  <c r="AJ149" s="1"/>
  <c r="AR148"/>
  <c r="AP149"/>
  <c r="AQ149" s="1"/>
  <c r="K150"/>
  <c r="R148"/>
  <c r="AU174"/>
  <c r="P149"/>
  <c r="Q149" s="1"/>
  <c r="AA177"/>
  <c r="AN176"/>
  <c r="AT175"/>
  <c r="AG177"/>
  <c r="I151"/>
  <c r="J151" s="1"/>
  <c r="O154"/>
  <c r="N155"/>
  <c r="A760" l="1"/>
  <c r="B759"/>
  <c r="D759"/>
  <c r="AK149"/>
  <c r="AI150"/>
  <c r="AJ150" s="1"/>
  <c r="AR149"/>
  <c r="AP150"/>
  <c r="AQ150" s="1"/>
  <c r="K151"/>
  <c r="R149"/>
  <c r="AU175"/>
  <c r="P150"/>
  <c r="Q150" s="1"/>
  <c r="AG178"/>
  <c r="AA178"/>
  <c r="AT176"/>
  <c r="AN177"/>
  <c r="I152"/>
  <c r="J152" s="1"/>
  <c r="O155"/>
  <c r="N156"/>
  <c r="A761" l="1"/>
  <c r="B760"/>
  <c r="D760"/>
  <c r="AK150"/>
  <c r="AI151"/>
  <c r="AJ151" s="1"/>
  <c r="AR150"/>
  <c r="AP151"/>
  <c r="AQ151" s="1"/>
  <c r="K152"/>
  <c r="R150"/>
  <c r="AU176"/>
  <c r="P151"/>
  <c r="Q151" s="1"/>
  <c r="AG179"/>
  <c r="AT177"/>
  <c r="AN178"/>
  <c r="AA179"/>
  <c r="I153"/>
  <c r="J153" s="1"/>
  <c r="O156"/>
  <c r="N157"/>
  <c r="A762" l="1"/>
  <c r="B761"/>
  <c r="D761"/>
  <c r="AK151"/>
  <c r="AI152"/>
  <c r="AJ152" s="1"/>
  <c r="AR151"/>
  <c r="AP152"/>
  <c r="AQ152" s="1"/>
  <c r="K153"/>
  <c r="R151"/>
  <c r="AU177"/>
  <c r="P152"/>
  <c r="Q152" s="1"/>
  <c r="AG180"/>
  <c r="AA180"/>
  <c r="AN179"/>
  <c r="AT178"/>
  <c r="I154"/>
  <c r="J154" s="1"/>
  <c r="O157"/>
  <c r="N158"/>
  <c r="A763" l="1"/>
  <c r="B762"/>
  <c r="D762"/>
  <c r="AK152"/>
  <c r="AI153"/>
  <c r="AJ153" s="1"/>
  <c r="AR152"/>
  <c r="AP153"/>
  <c r="AQ153" s="1"/>
  <c r="K154"/>
  <c r="R152"/>
  <c r="AU178"/>
  <c r="P153"/>
  <c r="Q153" s="1"/>
  <c r="AA181"/>
  <c r="AN180"/>
  <c r="AG181"/>
  <c r="AT179"/>
  <c r="I155"/>
  <c r="J155" s="1"/>
  <c r="O158"/>
  <c r="N159"/>
  <c r="A764" l="1"/>
  <c r="B763"/>
  <c r="D763"/>
  <c r="AK153"/>
  <c r="AI154"/>
  <c r="AJ154" s="1"/>
  <c r="AR153"/>
  <c r="AP154"/>
  <c r="AQ154" s="1"/>
  <c r="K155"/>
  <c r="R153"/>
  <c r="AU179"/>
  <c r="P154"/>
  <c r="Q154" s="1"/>
  <c r="AT180"/>
  <c r="AA182"/>
  <c r="AG182"/>
  <c r="AN181"/>
  <c r="I156"/>
  <c r="J156" s="1"/>
  <c r="O159"/>
  <c r="N160"/>
  <c r="A765" l="1"/>
  <c r="B764"/>
  <c r="D764"/>
  <c r="AK154"/>
  <c r="AI155"/>
  <c r="AJ155" s="1"/>
  <c r="AR154"/>
  <c r="AP155"/>
  <c r="AQ155" s="1"/>
  <c r="K156"/>
  <c r="R154"/>
  <c r="AU180"/>
  <c r="P155"/>
  <c r="Q155" s="1"/>
  <c r="AT181"/>
  <c r="AG183"/>
  <c r="AN182"/>
  <c r="AA183"/>
  <c r="I157"/>
  <c r="J157" s="1"/>
  <c r="O160"/>
  <c r="N161"/>
  <c r="A766" l="1"/>
  <c r="B765"/>
  <c r="D765"/>
  <c r="AK155"/>
  <c r="AI156"/>
  <c r="AJ156" s="1"/>
  <c r="AR155"/>
  <c r="AP156"/>
  <c r="AQ156" s="1"/>
  <c r="R155"/>
  <c r="K157"/>
  <c r="AU181"/>
  <c r="P156"/>
  <c r="Q156" s="1"/>
  <c r="AT182"/>
  <c r="AA184"/>
  <c r="AN183"/>
  <c r="AG184"/>
  <c r="I158"/>
  <c r="J158" s="1"/>
  <c r="O161"/>
  <c r="N162"/>
  <c r="A767" l="1"/>
  <c r="B766"/>
  <c r="D766"/>
  <c r="AK156"/>
  <c r="AI157"/>
  <c r="AJ157" s="1"/>
  <c r="AR156"/>
  <c r="AP157"/>
  <c r="AQ157" s="1"/>
  <c r="K158"/>
  <c r="R156"/>
  <c r="AU182"/>
  <c r="P157"/>
  <c r="Q157" s="1"/>
  <c r="AA185"/>
  <c r="AN184"/>
  <c r="AT183"/>
  <c r="AG185"/>
  <c r="I159"/>
  <c r="J159" s="1"/>
  <c r="O162"/>
  <c r="N163"/>
  <c r="A768" l="1"/>
  <c r="B767"/>
  <c r="D767"/>
  <c r="AK157"/>
  <c r="AI158"/>
  <c r="AJ158" s="1"/>
  <c r="AR157"/>
  <c r="AP158"/>
  <c r="AQ158" s="1"/>
  <c r="K159"/>
  <c r="R157"/>
  <c r="AU183"/>
  <c r="P158"/>
  <c r="Q158" s="1"/>
  <c r="AG186"/>
  <c r="AA186"/>
  <c r="AT184"/>
  <c r="AN185"/>
  <c r="I160"/>
  <c r="J160" s="1"/>
  <c r="O163"/>
  <c r="N164"/>
  <c r="A769" l="1"/>
  <c r="B768"/>
  <c r="D768"/>
  <c r="AK158"/>
  <c r="AI159"/>
  <c r="AJ159" s="1"/>
  <c r="AR158"/>
  <c r="AP159"/>
  <c r="AQ159" s="1"/>
  <c r="K160"/>
  <c r="R158"/>
  <c r="AU184"/>
  <c r="P159"/>
  <c r="Q159" s="1"/>
  <c r="AG187"/>
  <c r="AT185"/>
  <c r="AN186"/>
  <c r="AA187"/>
  <c r="I161"/>
  <c r="J161" s="1"/>
  <c r="O164"/>
  <c r="N165"/>
  <c r="A770" l="1"/>
  <c r="B769"/>
  <c r="D769"/>
  <c r="AK159"/>
  <c r="AI160"/>
  <c r="AJ160" s="1"/>
  <c r="AR159"/>
  <c r="AP160"/>
  <c r="AQ160" s="1"/>
  <c r="K161"/>
  <c r="R159"/>
  <c r="AU185"/>
  <c r="P160"/>
  <c r="Q160" s="1"/>
  <c r="AG188"/>
  <c r="AA188"/>
  <c r="AN187"/>
  <c r="AT186"/>
  <c r="I162"/>
  <c r="J162" s="1"/>
  <c r="O165"/>
  <c r="N166"/>
  <c r="A771" l="1"/>
  <c r="B770"/>
  <c r="D770"/>
  <c r="AK160"/>
  <c r="AI161"/>
  <c r="AJ161" s="1"/>
  <c r="AR160"/>
  <c r="AP161"/>
  <c r="AQ161" s="1"/>
  <c r="K162"/>
  <c r="R160"/>
  <c r="AU186"/>
  <c r="P161"/>
  <c r="Q161" s="1"/>
  <c r="AA189"/>
  <c r="AN188"/>
  <c r="AG189"/>
  <c r="AT187"/>
  <c r="I163"/>
  <c r="J163" s="1"/>
  <c r="O166"/>
  <c r="N167"/>
  <c r="A772" l="1"/>
  <c r="B771"/>
  <c r="D771"/>
  <c r="AK161"/>
  <c r="AI162"/>
  <c r="AJ162" s="1"/>
  <c r="AR161"/>
  <c r="AP162"/>
  <c r="AQ162" s="1"/>
  <c r="K163"/>
  <c r="R161"/>
  <c r="AU187"/>
  <c r="P162"/>
  <c r="Q162" s="1"/>
  <c r="AT188"/>
  <c r="AA190"/>
  <c r="AG190"/>
  <c r="AN189"/>
  <c r="I164"/>
  <c r="J164" s="1"/>
  <c r="O167"/>
  <c r="N168"/>
  <c r="A773" l="1"/>
  <c r="B772"/>
  <c r="D772"/>
  <c r="AK162"/>
  <c r="AI163"/>
  <c r="AJ163" s="1"/>
  <c r="AR162"/>
  <c r="AP163"/>
  <c r="AQ163" s="1"/>
  <c r="K164"/>
  <c r="R162"/>
  <c r="AU188"/>
  <c r="P163"/>
  <c r="Q163" s="1"/>
  <c r="AT189"/>
  <c r="AG191"/>
  <c r="AN190"/>
  <c r="AA191"/>
  <c r="I165"/>
  <c r="J165" s="1"/>
  <c r="O168"/>
  <c r="N169"/>
  <c r="A774" l="1"/>
  <c r="B773"/>
  <c r="D773"/>
  <c r="AK163"/>
  <c r="AI164"/>
  <c r="AJ164" s="1"/>
  <c r="AR163"/>
  <c r="AP164"/>
  <c r="AQ164" s="1"/>
  <c r="K165"/>
  <c r="R163"/>
  <c r="AU189"/>
  <c r="P164"/>
  <c r="Q164" s="1"/>
  <c r="AT190"/>
  <c r="AA192"/>
  <c r="AN191"/>
  <c r="AG192"/>
  <c r="I166"/>
  <c r="J166" s="1"/>
  <c r="O169"/>
  <c r="N170"/>
  <c r="A775" l="1"/>
  <c r="B774"/>
  <c r="D774"/>
  <c r="AK164"/>
  <c r="AI165"/>
  <c r="AJ165" s="1"/>
  <c r="AR164"/>
  <c r="AP165"/>
  <c r="AQ165" s="1"/>
  <c r="K166"/>
  <c r="R164"/>
  <c r="AU190"/>
  <c r="P165"/>
  <c r="Q165" s="1"/>
  <c r="AA193"/>
  <c r="AN192"/>
  <c r="AT191"/>
  <c r="AG193"/>
  <c r="I167"/>
  <c r="J167" s="1"/>
  <c r="O170"/>
  <c r="N171"/>
  <c r="A776" l="1"/>
  <c r="B775"/>
  <c r="D775"/>
  <c r="AK165"/>
  <c r="AI166"/>
  <c r="AJ166" s="1"/>
  <c r="AR165"/>
  <c r="AP166"/>
  <c r="AQ166" s="1"/>
  <c r="K167"/>
  <c r="R165"/>
  <c r="AU191"/>
  <c r="P166"/>
  <c r="Q166" s="1"/>
  <c r="AG194"/>
  <c r="AA194"/>
  <c r="AT192"/>
  <c r="AN193"/>
  <c r="I168"/>
  <c r="J168" s="1"/>
  <c r="O171"/>
  <c r="N172"/>
  <c r="A777" l="1"/>
  <c r="B776"/>
  <c r="D776"/>
  <c r="AK166"/>
  <c r="AI167"/>
  <c r="AJ167" s="1"/>
  <c r="AR166"/>
  <c r="AP167"/>
  <c r="AQ167" s="1"/>
  <c r="K168"/>
  <c r="R166"/>
  <c r="AU192"/>
  <c r="P167"/>
  <c r="Q167" s="1"/>
  <c r="AG195"/>
  <c r="AT193"/>
  <c r="AN194"/>
  <c r="AA195"/>
  <c r="I169"/>
  <c r="J169" s="1"/>
  <c r="O172"/>
  <c r="N173"/>
  <c r="A778" l="1"/>
  <c r="B777"/>
  <c r="D777"/>
  <c r="AK167"/>
  <c r="AI168"/>
  <c r="AJ168" s="1"/>
  <c r="AR167"/>
  <c r="AP168"/>
  <c r="AQ168" s="1"/>
  <c r="K169"/>
  <c r="R167"/>
  <c r="AU193"/>
  <c r="P168"/>
  <c r="Q168" s="1"/>
  <c r="AG196"/>
  <c r="AA196"/>
  <c r="AN195"/>
  <c r="AT194"/>
  <c r="I170"/>
  <c r="J170" s="1"/>
  <c r="O173"/>
  <c r="N174"/>
  <c r="A779" l="1"/>
  <c r="B778"/>
  <c r="D778"/>
  <c r="AK168"/>
  <c r="AI169"/>
  <c r="AJ169" s="1"/>
  <c r="AR168"/>
  <c r="AP169"/>
  <c r="AQ169" s="1"/>
  <c r="K170"/>
  <c r="R168"/>
  <c r="AU194"/>
  <c r="P169"/>
  <c r="Q169" s="1"/>
  <c r="AA197"/>
  <c r="AN196"/>
  <c r="AG197"/>
  <c r="AT195"/>
  <c r="I171"/>
  <c r="J171" s="1"/>
  <c r="O174"/>
  <c r="N175"/>
  <c r="A780" l="1"/>
  <c r="B779"/>
  <c r="D779"/>
  <c r="AK169"/>
  <c r="AI170"/>
  <c r="AJ170" s="1"/>
  <c r="AR169"/>
  <c r="AP170"/>
  <c r="AQ170" s="1"/>
  <c r="K171"/>
  <c r="R169"/>
  <c r="AU195"/>
  <c r="P170"/>
  <c r="Q170" s="1"/>
  <c r="AT196"/>
  <c r="AA198"/>
  <c r="AG198"/>
  <c r="AN197"/>
  <c r="I172"/>
  <c r="J172" s="1"/>
  <c r="O175"/>
  <c r="N176"/>
  <c r="A781" l="1"/>
  <c r="B780"/>
  <c r="D780"/>
  <c r="AK170"/>
  <c r="AI171"/>
  <c r="AJ171" s="1"/>
  <c r="AR170"/>
  <c r="AP171"/>
  <c r="AQ171" s="1"/>
  <c r="K172"/>
  <c r="R170"/>
  <c r="AU196"/>
  <c r="P171"/>
  <c r="Q171" s="1"/>
  <c r="AT197"/>
  <c r="AG199"/>
  <c r="AN198"/>
  <c r="AA199"/>
  <c r="I173"/>
  <c r="J173" s="1"/>
  <c r="O176"/>
  <c r="N177"/>
  <c r="A782" l="1"/>
  <c r="B781"/>
  <c r="D781"/>
  <c r="AK171"/>
  <c r="AI172"/>
  <c r="AJ172" s="1"/>
  <c r="AR171"/>
  <c r="AP172"/>
  <c r="AQ172" s="1"/>
  <c r="K173"/>
  <c r="R171"/>
  <c r="AU197"/>
  <c r="P172"/>
  <c r="Q172" s="1"/>
  <c r="AT198"/>
  <c r="AA200"/>
  <c r="AN199"/>
  <c r="AG200"/>
  <c r="I174"/>
  <c r="J174" s="1"/>
  <c r="O177"/>
  <c r="N178"/>
  <c r="A783" l="1"/>
  <c r="B782"/>
  <c r="D782"/>
  <c r="AK172"/>
  <c r="AI173"/>
  <c r="AJ173" s="1"/>
  <c r="AR172"/>
  <c r="AP173"/>
  <c r="AQ173" s="1"/>
  <c r="K174"/>
  <c r="R172"/>
  <c r="AU198"/>
  <c r="P173"/>
  <c r="Q173" s="1"/>
  <c r="AA201"/>
  <c r="AN200"/>
  <c r="AT199"/>
  <c r="AG201"/>
  <c r="I175"/>
  <c r="J175" s="1"/>
  <c r="O178"/>
  <c r="N179"/>
  <c r="A784" l="1"/>
  <c r="B783"/>
  <c r="D783"/>
  <c r="AK173"/>
  <c r="AI174"/>
  <c r="AJ174" s="1"/>
  <c r="AR173"/>
  <c r="AP174"/>
  <c r="AQ174" s="1"/>
  <c r="K175"/>
  <c r="R173"/>
  <c r="AU199"/>
  <c r="P174"/>
  <c r="Q174" s="1"/>
  <c r="AA202"/>
  <c r="AG202"/>
  <c r="AT200"/>
  <c r="AN201"/>
  <c r="I176"/>
  <c r="J176" s="1"/>
  <c r="O179"/>
  <c r="N180"/>
  <c r="A785" l="1"/>
  <c r="B784"/>
  <c r="D784"/>
  <c r="AK174"/>
  <c r="AI175"/>
  <c r="AJ175" s="1"/>
  <c r="AR174"/>
  <c r="AP175"/>
  <c r="AQ175" s="1"/>
  <c r="K176"/>
  <c r="R174"/>
  <c r="AU200"/>
  <c r="P175"/>
  <c r="Q175" s="1"/>
  <c r="AA203"/>
  <c r="AT201"/>
  <c r="AN202"/>
  <c r="AG203"/>
  <c r="I177"/>
  <c r="J177" s="1"/>
  <c r="O180"/>
  <c r="N181"/>
  <c r="A786" l="1"/>
  <c r="B785"/>
  <c r="D785"/>
  <c r="AK175"/>
  <c r="AI176"/>
  <c r="AJ176" s="1"/>
  <c r="AR175"/>
  <c r="AP176"/>
  <c r="AQ176" s="1"/>
  <c r="K177"/>
  <c r="R175"/>
  <c r="AU201"/>
  <c r="P176"/>
  <c r="Q176" s="1"/>
  <c r="AA204"/>
  <c r="AG204"/>
  <c r="AN203"/>
  <c r="AT202"/>
  <c r="I178"/>
  <c r="J178" s="1"/>
  <c r="O181"/>
  <c r="N182"/>
  <c r="A787" l="1"/>
  <c r="B786"/>
  <c r="D786"/>
  <c r="AK176"/>
  <c r="AI177"/>
  <c r="AJ177" s="1"/>
  <c r="AR176"/>
  <c r="AP177"/>
  <c r="AQ177" s="1"/>
  <c r="K178"/>
  <c r="R176"/>
  <c r="AU202"/>
  <c r="P177"/>
  <c r="Q177" s="1"/>
  <c r="AA205"/>
  <c r="AG205"/>
  <c r="AN204"/>
  <c r="AT203"/>
  <c r="I179"/>
  <c r="J179" s="1"/>
  <c r="O182"/>
  <c r="N183"/>
  <c r="A788" l="1"/>
  <c r="B787"/>
  <c r="D787"/>
  <c r="AK177"/>
  <c r="AI178"/>
  <c r="AJ178" s="1"/>
  <c r="AR177"/>
  <c r="AP178"/>
  <c r="AQ178" s="1"/>
  <c r="K179"/>
  <c r="R177"/>
  <c r="AU203"/>
  <c r="P178"/>
  <c r="Q178" s="1"/>
  <c r="AA206"/>
  <c r="AG206"/>
  <c r="AT204"/>
  <c r="AN205"/>
  <c r="I180"/>
  <c r="J180" s="1"/>
  <c r="O183"/>
  <c r="N184"/>
  <c r="A789" l="1"/>
  <c r="B788"/>
  <c r="D788"/>
  <c r="AK178"/>
  <c r="AI179"/>
  <c r="AJ179" s="1"/>
  <c r="AR178"/>
  <c r="AP179"/>
  <c r="AQ179" s="1"/>
  <c r="K180"/>
  <c r="R178"/>
  <c r="AU204"/>
  <c r="P179"/>
  <c r="Q179" s="1"/>
  <c r="AA207"/>
  <c r="AT205"/>
  <c r="AN206"/>
  <c r="AG207"/>
  <c r="I181"/>
  <c r="J181" s="1"/>
  <c r="O184"/>
  <c r="N185"/>
  <c r="A790" l="1"/>
  <c r="B789"/>
  <c r="D789"/>
  <c r="AK179"/>
  <c r="AI180"/>
  <c r="AJ180" s="1"/>
  <c r="AR179"/>
  <c r="AP180"/>
  <c r="AQ180" s="1"/>
  <c r="K181"/>
  <c r="R179"/>
  <c r="AU205"/>
  <c r="P180"/>
  <c r="Q180" s="1"/>
  <c r="AA208"/>
  <c r="AG208"/>
  <c r="AN207"/>
  <c r="AT206"/>
  <c r="I182"/>
  <c r="J182" s="1"/>
  <c r="O185"/>
  <c r="N186"/>
  <c r="A791" l="1"/>
  <c r="B790"/>
  <c r="D790"/>
  <c r="AK180"/>
  <c r="AI181"/>
  <c r="AJ181" s="1"/>
  <c r="AR180"/>
  <c r="AP181"/>
  <c r="AQ181" s="1"/>
  <c r="K182"/>
  <c r="R180"/>
  <c r="AU206"/>
  <c r="P181"/>
  <c r="Q181" s="1"/>
  <c r="AA209"/>
  <c r="AN208"/>
  <c r="AG209"/>
  <c r="AT207"/>
  <c r="I183"/>
  <c r="J183" s="1"/>
  <c r="O186"/>
  <c r="N187"/>
  <c r="A792" l="1"/>
  <c r="B791"/>
  <c r="D791"/>
  <c r="AK181"/>
  <c r="AI182"/>
  <c r="AJ182" s="1"/>
  <c r="AR181"/>
  <c r="AP182"/>
  <c r="AQ182" s="1"/>
  <c r="K183"/>
  <c r="R181"/>
  <c r="AU207"/>
  <c r="P182"/>
  <c r="Q182" s="1"/>
  <c r="AT208"/>
  <c r="AA210"/>
  <c r="AG210"/>
  <c r="AN209"/>
  <c r="I184"/>
  <c r="J184" s="1"/>
  <c r="O187"/>
  <c r="N188"/>
  <c r="A793" l="1"/>
  <c r="B792"/>
  <c r="D792"/>
  <c r="AK182"/>
  <c r="AI183"/>
  <c r="AJ183" s="1"/>
  <c r="AR182"/>
  <c r="AP183"/>
  <c r="AQ183" s="1"/>
  <c r="K184"/>
  <c r="R182"/>
  <c r="AU208"/>
  <c r="P183"/>
  <c r="Q183" s="1"/>
  <c r="AT209"/>
  <c r="AG211"/>
  <c r="AN210"/>
  <c r="AA211"/>
  <c r="I185"/>
  <c r="J185" s="1"/>
  <c r="O188"/>
  <c r="N189"/>
  <c r="A794" l="1"/>
  <c r="B793"/>
  <c r="D793"/>
  <c r="AK183"/>
  <c r="AI184"/>
  <c r="AJ184" s="1"/>
  <c r="AR183"/>
  <c r="AP184"/>
  <c r="AQ184" s="1"/>
  <c r="K185"/>
  <c r="R183"/>
  <c r="AU209"/>
  <c r="P184"/>
  <c r="Q184" s="1"/>
  <c r="AT210"/>
  <c r="AA212"/>
  <c r="AN211"/>
  <c r="AG212"/>
  <c r="I186"/>
  <c r="J186" s="1"/>
  <c r="O189"/>
  <c r="N190"/>
  <c r="A795" l="1"/>
  <c r="B794"/>
  <c r="D794"/>
  <c r="AK184"/>
  <c r="AI185"/>
  <c r="AJ185" s="1"/>
  <c r="AR184"/>
  <c r="AP185"/>
  <c r="AQ185" s="1"/>
  <c r="K186"/>
  <c r="R184"/>
  <c r="AU210"/>
  <c r="P185"/>
  <c r="Q185" s="1"/>
  <c r="AA213"/>
  <c r="AN212"/>
  <c r="AT211"/>
  <c r="AG213"/>
  <c r="I187"/>
  <c r="J187" s="1"/>
  <c r="O190"/>
  <c r="N191"/>
  <c r="A796" l="1"/>
  <c r="B795"/>
  <c r="D795"/>
  <c r="AK185"/>
  <c r="AI186"/>
  <c r="AJ186" s="1"/>
  <c r="AR185"/>
  <c r="AP186"/>
  <c r="AQ186" s="1"/>
  <c r="K187"/>
  <c r="R185"/>
  <c r="AU211"/>
  <c r="P186"/>
  <c r="Q186" s="1"/>
  <c r="AG214"/>
  <c r="AA214"/>
  <c r="AT212"/>
  <c r="AN213"/>
  <c r="I188"/>
  <c r="J188" s="1"/>
  <c r="O191"/>
  <c r="N192"/>
  <c r="A797" l="1"/>
  <c r="B796"/>
  <c r="D796"/>
  <c r="AK186"/>
  <c r="AI187"/>
  <c r="AJ187" s="1"/>
  <c r="AR186"/>
  <c r="AP187"/>
  <c r="AQ187" s="1"/>
  <c r="K188"/>
  <c r="R186"/>
  <c r="AU212"/>
  <c r="P187"/>
  <c r="Q187" s="1"/>
  <c r="AG215"/>
  <c r="AT213"/>
  <c r="AN214"/>
  <c r="AA215"/>
  <c r="I189"/>
  <c r="J189" s="1"/>
  <c r="O192"/>
  <c r="N193"/>
  <c r="A798" l="1"/>
  <c r="B797"/>
  <c r="D797"/>
  <c r="AK187"/>
  <c r="AI188"/>
  <c r="AJ188" s="1"/>
  <c r="AR187"/>
  <c r="AP188"/>
  <c r="AQ188" s="1"/>
  <c r="K189"/>
  <c r="R187"/>
  <c r="AU213"/>
  <c r="P188"/>
  <c r="Q188" s="1"/>
  <c r="AG216"/>
  <c r="AA216"/>
  <c r="AN215"/>
  <c r="AT214"/>
  <c r="I190"/>
  <c r="J190" s="1"/>
  <c r="O193"/>
  <c r="N194"/>
  <c r="A799" l="1"/>
  <c r="B798"/>
  <c r="D798"/>
  <c r="AK188"/>
  <c r="AI189"/>
  <c r="AJ189" s="1"/>
  <c r="AR188"/>
  <c r="AP189"/>
  <c r="AQ189" s="1"/>
  <c r="K190"/>
  <c r="R188"/>
  <c r="AU214"/>
  <c r="P189"/>
  <c r="Q189" s="1"/>
  <c r="AA217"/>
  <c r="AN216"/>
  <c r="AG217"/>
  <c r="AT215"/>
  <c r="I191"/>
  <c r="J191" s="1"/>
  <c r="O194"/>
  <c r="N195"/>
  <c r="A800" l="1"/>
  <c r="B799"/>
  <c r="D799"/>
  <c r="AK189"/>
  <c r="AI190"/>
  <c r="AJ190" s="1"/>
  <c r="AR189"/>
  <c r="AP190"/>
  <c r="AQ190" s="1"/>
  <c r="K191"/>
  <c r="R189"/>
  <c r="AU215"/>
  <c r="P190"/>
  <c r="Q190" s="1"/>
  <c r="AT216"/>
  <c r="AA218"/>
  <c r="AG218"/>
  <c r="AN217"/>
  <c r="I192"/>
  <c r="J192" s="1"/>
  <c r="O195"/>
  <c r="N196"/>
  <c r="A801" l="1"/>
  <c r="B800"/>
  <c r="D800"/>
  <c r="AK190"/>
  <c r="AI191"/>
  <c r="AJ191" s="1"/>
  <c r="AR190"/>
  <c r="AP191"/>
  <c r="AQ191" s="1"/>
  <c r="K192"/>
  <c r="R190"/>
  <c r="AU216"/>
  <c r="P191"/>
  <c r="Q191" s="1"/>
  <c r="AT217"/>
  <c r="AG219"/>
  <c r="AN218"/>
  <c r="AA219"/>
  <c r="I193"/>
  <c r="J193" s="1"/>
  <c r="O196"/>
  <c r="N197"/>
  <c r="B801" l="1"/>
  <c r="D801"/>
  <c r="AK191"/>
  <c r="AI192"/>
  <c r="AJ192" s="1"/>
  <c r="AR191"/>
  <c r="AP192"/>
  <c r="AQ192" s="1"/>
  <c r="K193"/>
  <c r="R191"/>
  <c r="AU217"/>
  <c r="P192"/>
  <c r="Q192" s="1"/>
  <c r="AT218"/>
  <c r="AA220"/>
  <c r="AN219"/>
  <c r="AG220"/>
  <c r="I194"/>
  <c r="J194" s="1"/>
  <c r="O197"/>
  <c r="N198"/>
  <c r="AK192" l="1"/>
  <c r="AI193"/>
  <c r="AJ193" s="1"/>
  <c r="AR192"/>
  <c r="AP193"/>
  <c r="AQ193" s="1"/>
  <c r="K194"/>
  <c r="R192"/>
  <c r="AU218"/>
  <c r="P193"/>
  <c r="Q193" s="1"/>
  <c r="AA221"/>
  <c r="AN220"/>
  <c r="AT219"/>
  <c r="AG221"/>
  <c r="I195"/>
  <c r="J195" s="1"/>
  <c r="O198"/>
  <c r="N199"/>
  <c r="AK193" l="1"/>
  <c r="AI194"/>
  <c r="AJ194" s="1"/>
  <c r="AR193"/>
  <c r="AP194"/>
  <c r="AQ194" s="1"/>
  <c r="K195"/>
  <c r="R193"/>
  <c r="AU219"/>
  <c r="P194"/>
  <c r="Q194" s="1"/>
  <c r="AG222"/>
  <c r="AA222"/>
  <c r="AT220"/>
  <c r="AN221"/>
  <c r="I196"/>
  <c r="J196" s="1"/>
  <c r="O199"/>
  <c r="N200"/>
  <c r="AK194" l="1"/>
  <c r="AI195"/>
  <c r="AJ195" s="1"/>
  <c r="AR194"/>
  <c r="AP195"/>
  <c r="AQ195" s="1"/>
  <c r="K196"/>
  <c r="R194"/>
  <c r="AU220"/>
  <c r="P195"/>
  <c r="Q195" s="1"/>
  <c r="AN222"/>
  <c r="AG223"/>
  <c r="AT221"/>
  <c r="AA223"/>
  <c r="I197"/>
  <c r="J197" s="1"/>
  <c r="O200"/>
  <c r="N201"/>
  <c r="AK195" l="1"/>
  <c r="AI196"/>
  <c r="AJ196" s="1"/>
  <c r="AR195"/>
  <c r="AP196"/>
  <c r="AQ196" s="1"/>
  <c r="K197"/>
  <c r="R195"/>
  <c r="AU221"/>
  <c r="P196"/>
  <c r="Q196" s="1"/>
  <c r="AG224"/>
  <c r="AA224"/>
  <c r="AN223"/>
  <c r="AT222"/>
  <c r="I198"/>
  <c r="J198" s="1"/>
  <c r="O201"/>
  <c r="N202"/>
  <c r="AK196" l="1"/>
  <c r="AI197"/>
  <c r="AJ197" s="1"/>
  <c r="AR196"/>
  <c r="AP197"/>
  <c r="AQ197" s="1"/>
  <c r="K198"/>
  <c r="R196"/>
  <c r="AU222"/>
  <c r="P197"/>
  <c r="Q197" s="1"/>
  <c r="AT223"/>
  <c r="AA225"/>
  <c r="AN224"/>
  <c r="AG225"/>
  <c r="I199"/>
  <c r="J199" s="1"/>
  <c r="O202"/>
  <c r="N203"/>
  <c r="AK197" l="1"/>
  <c r="AI198"/>
  <c r="AJ198" s="1"/>
  <c r="AR197"/>
  <c r="AP198"/>
  <c r="AQ198" s="1"/>
  <c r="K199"/>
  <c r="R197"/>
  <c r="AU223"/>
  <c r="P198"/>
  <c r="Q198" s="1"/>
  <c r="AA226"/>
  <c r="AT224"/>
  <c r="AG226"/>
  <c r="AN225"/>
  <c r="I200"/>
  <c r="J200" s="1"/>
  <c r="O203"/>
  <c r="N204"/>
  <c r="AK198" l="1"/>
  <c r="AI199"/>
  <c r="AJ199" s="1"/>
  <c r="AR198"/>
  <c r="AP199"/>
  <c r="AQ199" s="1"/>
  <c r="K200"/>
  <c r="R198"/>
  <c r="AU224"/>
  <c r="P199"/>
  <c r="Q199" s="1"/>
  <c r="AN226"/>
  <c r="AA227"/>
  <c r="AG227"/>
  <c r="AT225"/>
  <c r="I201"/>
  <c r="J201" s="1"/>
  <c r="N205"/>
  <c r="O204"/>
  <c r="AK199" l="1"/>
  <c r="AI200"/>
  <c r="AJ200" s="1"/>
  <c r="AR199"/>
  <c r="AP200"/>
  <c r="AQ200" s="1"/>
  <c r="K201"/>
  <c r="R199"/>
  <c r="AU225"/>
  <c r="P200"/>
  <c r="Q200" s="1"/>
  <c r="AT226"/>
  <c r="AN227"/>
  <c r="AA228"/>
  <c r="AG228"/>
  <c r="I202"/>
  <c r="J202" s="1"/>
  <c r="N206"/>
  <c r="O205"/>
  <c r="AK200" l="1"/>
  <c r="AI201"/>
  <c r="AJ201" s="1"/>
  <c r="AR200"/>
  <c r="AP201"/>
  <c r="AQ201" s="1"/>
  <c r="K202"/>
  <c r="R200"/>
  <c r="AU226"/>
  <c r="P201"/>
  <c r="Q201" s="1"/>
  <c r="AG229"/>
  <c r="AT227"/>
  <c r="AA229"/>
  <c r="AN228"/>
  <c r="I203"/>
  <c r="J203" s="1"/>
  <c r="N207"/>
  <c r="O206"/>
  <c r="AK201" l="1"/>
  <c r="AI202"/>
  <c r="AJ202" s="1"/>
  <c r="AR201"/>
  <c r="AP202"/>
  <c r="AQ202" s="1"/>
  <c r="K203"/>
  <c r="R201"/>
  <c r="AU227"/>
  <c r="P202"/>
  <c r="Q202" s="1"/>
  <c r="AN229"/>
  <c r="AA230"/>
  <c r="AT228"/>
  <c r="AG230"/>
  <c r="I204"/>
  <c r="J204" s="1"/>
  <c r="N208"/>
  <c r="O207"/>
  <c r="AK202" l="1"/>
  <c r="AI203"/>
  <c r="AJ203" s="1"/>
  <c r="AR202"/>
  <c r="AP203"/>
  <c r="AQ203" s="1"/>
  <c r="K204"/>
  <c r="R202"/>
  <c r="AU228"/>
  <c r="P203"/>
  <c r="Q203" s="1"/>
  <c r="AG231"/>
  <c r="AT229"/>
  <c r="AN230"/>
  <c r="AA231"/>
  <c r="I205"/>
  <c r="J205" s="1"/>
  <c r="N209"/>
  <c r="O208"/>
  <c r="AK203" l="1"/>
  <c r="AI204"/>
  <c r="AJ204" s="1"/>
  <c r="AR203"/>
  <c r="AP204"/>
  <c r="AQ204" s="1"/>
  <c r="K205"/>
  <c r="R203"/>
  <c r="AU229"/>
  <c r="P204"/>
  <c r="Q204" s="1"/>
  <c r="AN231"/>
  <c r="AT230"/>
  <c r="AG232"/>
  <c r="AA232"/>
  <c r="I206"/>
  <c r="J206" s="1"/>
  <c r="N210"/>
  <c r="O209"/>
  <c r="AK204" l="1"/>
  <c r="AI205"/>
  <c r="AJ205" s="1"/>
  <c r="AR204"/>
  <c r="AP205"/>
  <c r="AQ205" s="1"/>
  <c r="K206"/>
  <c r="R204"/>
  <c r="AU230"/>
  <c r="P205"/>
  <c r="Q205" s="1"/>
  <c r="AG233"/>
  <c r="AN232"/>
  <c r="AT231"/>
  <c r="AA233"/>
  <c r="I207"/>
  <c r="J207" s="1"/>
  <c r="N211"/>
  <c r="O210"/>
  <c r="AK205" l="1"/>
  <c r="AI206"/>
  <c r="AJ206" s="1"/>
  <c r="AR205"/>
  <c r="AP206"/>
  <c r="AQ206" s="1"/>
  <c r="K207"/>
  <c r="R205"/>
  <c r="AU231"/>
  <c r="P206"/>
  <c r="Q206" s="1"/>
  <c r="AT232"/>
  <c r="AN233"/>
  <c r="AG234"/>
  <c r="AA234"/>
  <c r="I208"/>
  <c r="J208" s="1"/>
  <c r="N212"/>
  <c r="O211"/>
  <c r="AK206" l="1"/>
  <c r="AI207"/>
  <c r="AJ207" s="1"/>
  <c r="AR206"/>
  <c r="AP207"/>
  <c r="AQ207" s="1"/>
  <c r="K208"/>
  <c r="R206"/>
  <c r="AU232"/>
  <c r="P207"/>
  <c r="Q207" s="1"/>
  <c r="AN234"/>
  <c r="AT233"/>
  <c r="AA235"/>
  <c r="AG235"/>
  <c r="I209"/>
  <c r="J209" s="1"/>
  <c r="N213"/>
  <c r="O212"/>
  <c r="AK207" l="1"/>
  <c r="AI208"/>
  <c r="AJ208" s="1"/>
  <c r="AR207"/>
  <c r="AP208"/>
  <c r="AQ208" s="1"/>
  <c r="K209"/>
  <c r="R207"/>
  <c r="AU233"/>
  <c r="P208"/>
  <c r="Q208" s="1"/>
  <c r="AT234"/>
  <c r="AG236"/>
  <c r="AN235"/>
  <c r="AA236"/>
  <c r="I210"/>
  <c r="J210" s="1"/>
  <c r="N214"/>
  <c r="O213"/>
  <c r="AK208" l="1"/>
  <c r="AI209"/>
  <c r="AJ209" s="1"/>
  <c r="AR208"/>
  <c r="AP209"/>
  <c r="AQ209" s="1"/>
  <c r="K210"/>
  <c r="R208"/>
  <c r="AU234"/>
  <c r="P209"/>
  <c r="Q209" s="1"/>
  <c r="AG237"/>
  <c r="AA237"/>
  <c r="AN236"/>
  <c r="AT235"/>
  <c r="I211"/>
  <c r="J211" s="1"/>
  <c r="N215"/>
  <c r="O214"/>
  <c r="AK209" l="1"/>
  <c r="AI210"/>
  <c r="AJ210" s="1"/>
  <c r="AR209"/>
  <c r="AP210"/>
  <c r="AQ210" s="1"/>
  <c r="K211"/>
  <c r="R209"/>
  <c r="AU235"/>
  <c r="P210"/>
  <c r="Q210" s="1"/>
  <c r="AA238"/>
  <c r="AG238"/>
  <c r="AT236"/>
  <c r="AN237"/>
  <c r="I212"/>
  <c r="J212" s="1"/>
  <c r="N216"/>
  <c r="O215"/>
  <c r="AK210" l="1"/>
  <c r="AI211"/>
  <c r="AJ211" s="1"/>
  <c r="AR210"/>
  <c r="AP211"/>
  <c r="AQ211" s="1"/>
  <c r="K212"/>
  <c r="R210"/>
  <c r="AU236"/>
  <c r="P211"/>
  <c r="Q211" s="1"/>
  <c r="AN238"/>
  <c r="AA239"/>
  <c r="AT237"/>
  <c r="AG239"/>
  <c r="I213"/>
  <c r="J213" s="1"/>
  <c r="N217"/>
  <c r="O216"/>
  <c r="AK211" l="1"/>
  <c r="AI212"/>
  <c r="AJ212" s="1"/>
  <c r="AR211"/>
  <c r="AP212"/>
  <c r="AQ212" s="1"/>
  <c r="K213"/>
  <c r="R211"/>
  <c r="AU237"/>
  <c r="P212"/>
  <c r="Q212" s="1"/>
  <c r="AA240"/>
  <c r="AG240"/>
  <c r="AN239"/>
  <c r="AT238"/>
  <c r="I214"/>
  <c r="J214" s="1"/>
  <c r="N218"/>
  <c r="O217"/>
  <c r="AK212" l="1"/>
  <c r="AI213"/>
  <c r="AJ213" s="1"/>
  <c r="AR212"/>
  <c r="AP213"/>
  <c r="AQ213" s="1"/>
  <c r="K214"/>
  <c r="R212"/>
  <c r="AU238"/>
  <c r="P213"/>
  <c r="Q213" s="1"/>
  <c r="AG241"/>
  <c r="AA241"/>
  <c r="AN240"/>
  <c r="AT239"/>
  <c r="I215"/>
  <c r="J215" s="1"/>
  <c r="N219"/>
  <c r="O218"/>
  <c r="AK213" l="1"/>
  <c r="AI214"/>
  <c r="AJ214" s="1"/>
  <c r="AR213"/>
  <c r="AP214"/>
  <c r="AQ214" s="1"/>
  <c r="K215"/>
  <c r="R213"/>
  <c r="AU239"/>
  <c r="P214"/>
  <c r="Q214" s="1"/>
  <c r="AA242"/>
  <c r="AG242"/>
  <c r="AT240"/>
  <c r="AN241"/>
  <c r="I216"/>
  <c r="J216" s="1"/>
  <c r="N220"/>
  <c r="O219"/>
  <c r="AK214" l="1"/>
  <c r="AI215"/>
  <c r="AJ215" s="1"/>
  <c r="AR214"/>
  <c r="AP215"/>
  <c r="AQ215" s="1"/>
  <c r="K216"/>
  <c r="R214"/>
  <c r="AU240"/>
  <c r="P215"/>
  <c r="Q215" s="1"/>
  <c r="AA243"/>
  <c r="AT241"/>
  <c r="AN242"/>
  <c r="AG243"/>
  <c r="I217"/>
  <c r="J217" s="1"/>
  <c r="N221"/>
  <c r="O220"/>
  <c r="AK215" l="1"/>
  <c r="AI216"/>
  <c r="AJ216" s="1"/>
  <c r="AR215"/>
  <c r="AP216"/>
  <c r="AQ216" s="1"/>
  <c r="K217"/>
  <c r="R215"/>
  <c r="AU241"/>
  <c r="P216"/>
  <c r="Q216" s="1"/>
  <c r="AG244"/>
  <c r="AA244"/>
  <c r="AN243"/>
  <c r="AT242"/>
  <c r="I218"/>
  <c r="J218" s="1"/>
  <c r="N222"/>
  <c r="O221"/>
  <c r="AK216" l="1"/>
  <c r="AI217"/>
  <c r="AJ217" s="1"/>
  <c r="AR216"/>
  <c r="AP217"/>
  <c r="AQ217" s="1"/>
  <c r="K218"/>
  <c r="R216"/>
  <c r="AU242"/>
  <c r="P217"/>
  <c r="Q217" s="1"/>
  <c r="AA245"/>
  <c r="AN244"/>
  <c r="AG245"/>
  <c r="AT243"/>
  <c r="I219"/>
  <c r="J219" s="1"/>
  <c r="N223"/>
  <c r="O222"/>
  <c r="AK217" l="1"/>
  <c r="AI218"/>
  <c r="AJ218" s="1"/>
  <c r="AR217"/>
  <c r="AP218"/>
  <c r="AQ218" s="1"/>
  <c r="K219"/>
  <c r="R217"/>
  <c r="AU243"/>
  <c r="P218"/>
  <c r="Q218" s="1"/>
  <c r="AA246"/>
  <c r="AT244"/>
  <c r="AG246"/>
  <c r="AN245"/>
  <c r="I220"/>
  <c r="J220" s="1"/>
  <c r="N224"/>
  <c r="O223"/>
  <c r="AK218" l="1"/>
  <c r="AI219"/>
  <c r="AJ219" s="1"/>
  <c r="AR218"/>
  <c r="AP219"/>
  <c r="AQ219" s="1"/>
  <c r="K220"/>
  <c r="R218"/>
  <c r="AU244"/>
  <c r="P219"/>
  <c r="Q219" s="1"/>
  <c r="AA247"/>
  <c r="AG247"/>
  <c r="AN246"/>
  <c r="AT245"/>
  <c r="I221"/>
  <c r="J221" s="1"/>
  <c r="N225"/>
  <c r="O224"/>
  <c r="AK219" l="1"/>
  <c r="AI220"/>
  <c r="AJ220" s="1"/>
  <c r="AR219"/>
  <c r="AP220"/>
  <c r="AQ220" s="1"/>
  <c r="K221"/>
  <c r="R219"/>
  <c r="AU245"/>
  <c r="P220"/>
  <c r="Q220" s="1"/>
  <c r="AT246"/>
  <c r="AA248"/>
  <c r="AN247"/>
  <c r="AG248"/>
  <c r="I222"/>
  <c r="J222" s="1"/>
  <c r="N226"/>
  <c r="O225"/>
  <c r="AK220" l="1"/>
  <c r="AI221"/>
  <c r="AJ221" s="1"/>
  <c r="AR220"/>
  <c r="AP221"/>
  <c r="AQ221" s="1"/>
  <c r="K222"/>
  <c r="R220"/>
  <c r="AU246"/>
  <c r="P221"/>
  <c r="Q221" s="1"/>
  <c r="AG249"/>
  <c r="AN248"/>
  <c r="AT247"/>
  <c r="AA249"/>
  <c r="I223"/>
  <c r="J223" s="1"/>
  <c r="N227"/>
  <c r="O226"/>
  <c r="AK221" l="1"/>
  <c r="AI222"/>
  <c r="AJ222" s="1"/>
  <c r="AR221"/>
  <c r="AP222"/>
  <c r="AQ222" s="1"/>
  <c r="K223"/>
  <c r="R221"/>
  <c r="AU247"/>
  <c r="P222"/>
  <c r="Q222" s="1"/>
  <c r="AG250"/>
  <c r="AT248"/>
  <c r="AA250"/>
  <c r="AN249"/>
  <c r="I224"/>
  <c r="J224" s="1"/>
  <c r="N228"/>
  <c r="O227"/>
  <c r="AK222" l="1"/>
  <c r="AI223"/>
  <c r="AJ223" s="1"/>
  <c r="AR222"/>
  <c r="AP223"/>
  <c r="AQ223" s="1"/>
  <c r="K224"/>
  <c r="R222"/>
  <c r="AU248"/>
  <c r="P223"/>
  <c r="Q223" s="1"/>
  <c r="AT249"/>
  <c r="AA251"/>
  <c r="AG251"/>
  <c r="AN250"/>
  <c r="I225"/>
  <c r="J225" s="1"/>
  <c r="N229"/>
  <c r="O228"/>
  <c r="AK223" l="1"/>
  <c r="AI224"/>
  <c r="AJ224" s="1"/>
  <c r="AR223"/>
  <c r="AP224"/>
  <c r="AQ224" s="1"/>
  <c r="K225"/>
  <c r="R223"/>
  <c r="AU249"/>
  <c r="P224"/>
  <c r="Q224" s="1"/>
  <c r="AN251"/>
  <c r="AA252"/>
  <c r="AT250"/>
  <c r="AG252"/>
  <c r="I226"/>
  <c r="J226" s="1"/>
  <c r="N230"/>
  <c r="O229"/>
  <c r="AK224" l="1"/>
  <c r="AI225"/>
  <c r="AJ225" s="1"/>
  <c r="AR224"/>
  <c r="AP225"/>
  <c r="AQ225" s="1"/>
  <c r="K226"/>
  <c r="R224"/>
  <c r="AU250"/>
  <c r="P225"/>
  <c r="Q225" s="1"/>
  <c r="AN252"/>
  <c r="AG253"/>
  <c r="AT251"/>
  <c r="AA253"/>
  <c r="I227"/>
  <c r="J227" s="1"/>
  <c r="N231"/>
  <c r="O230"/>
  <c r="AK225" l="1"/>
  <c r="AI226"/>
  <c r="AJ226" s="1"/>
  <c r="AR225"/>
  <c r="AP226"/>
  <c r="AQ226" s="1"/>
  <c r="K227"/>
  <c r="R225"/>
  <c r="AU251"/>
  <c r="P226"/>
  <c r="Q226" s="1"/>
  <c r="AA254"/>
  <c r="AN253"/>
  <c r="AT252"/>
  <c r="AG254"/>
  <c r="I228"/>
  <c r="J228" s="1"/>
  <c r="N232"/>
  <c r="O231"/>
  <c r="AK226" l="1"/>
  <c r="AI227"/>
  <c r="AJ227" s="1"/>
  <c r="AR226"/>
  <c r="AP227"/>
  <c r="AQ227" s="1"/>
  <c r="K228"/>
  <c r="R226"/>
  <c r="AU252"/>
  <c r="P227"/>
  <c r="Q227" s="1"/>
  <c r="AN254"/>
  <c r="AA255"/>
  <c r="AG255"/>
  <c r="AT253"/>
  <c r="I229"/>
  <c r="J229" s="1"/>
  <c r="N233"/>
  <c r="O232"/>
  <c r="AK227" l="1"/>
  <c r="AI228"/>
  <c r="AJ228" s="1"/>
  <c r="AR227"/>
  <c r="AP228"/>
  <c r="AQ228" s="1"/>
  <c r="K229"/>
  <c r="R227"/>
  <c r="AU253"/>
  <c r="P228"/>
  <c r="Q228" s="1"/>
  <c r="AA256"/>
  <c r="AN255"/>
  <c r="AT254"/>
  <c r="AG256"/>
  <c r="I230"/>
  <c r="J230" s="1"/>
  <c r="N234"/>
  <c r="O233"/>
  <c r="AK228" l="1"/>
  <c r="AI229"/>
  <c r="AJ229" s="1"/>
  <c r="AR228"/>
  <c r="AP229"/>
  <c r="AQ229" s="1"/>
  <c r="K230"/>
  <c r="R228"/>
  <c r="AU254"/>
  <c r="P229"/>
  <c r="Q229" s="1"/>
  <c r="AA257"/>
  <c r="AG257"/>
  <c r="AT255"/>
  <c r="AN256"/>
  <c r="I231"/>
  <c r="J231" s="1"/>
  <c r="N235"/>
  <c r="O234"/>
  <c r="AK229" l="1"/>
  <c r="AI230"/>
  <c r="AJ230" s="1"/>
  <c r="AR229"/>
  <c r="AP230"/>
  <c r="AQ230" s="1"/>
  <c r="K231"/>
  <c r="R229"/>
  <c r="AU255"/>
  <c r="P230"/>
  <c r="Q230" s="1"/>
  <c r="AA258"/>
  <c r="AT256"/>
  <c r="AN257"/>
  <c r="AG258"/>
  <c r="I232"/>
  <c r="J232" s="1"/>
  <c r="N236"/>
  <c r="O235"/>
  <c r="AK230" l="1"/>
  <c r="AI231"/>
  <c r="AJ231" s="1"/>
  <c r="AR230"/>
  <c r="AP231"/>
  <c r="AQ231" s="1"/>
  <c r="K232"/>
  <c r="R230"/>
  <c r="AU256"/>
  <c r="P231"/>
  <c r="Q231" s="1"/>
  <c r="AG259"/>
  <c r="AN258"/>
  <c r="AA259"/>
  <c r="AT257"/>
  <c r="I233"/>
  <c r="J233" s="1"/>
  <c r="N237"/>
  <c r="O236"/>
  <c r="AK231" l="1"/>
  <c r="AI232"/>
  <c r="AJ232" s="1"/>
  <c r="AR231"/>
  <c r="AP232"/>
  <c r="AQ232" s="1"/>
  <c r="K233"/>
  <c r="R231"/>
  <c r="AU257"/>
  <c r="P232"/>
  <c r="Q232" s="1"/>
  <c r="AG260"/>
  <c r="AT258"/>
  <c r="AA260"/>
  <c r="AN259"/>
  <c r="I234"/>
  <c r="J234" s="1"/>
  <c r="N238"/>
  <c r="O237"/>
  <c r="AK232" l="1"/>
  <c r="AI233"/>
  <c r="AJ233" s="1"/>
  <c r="AR232"/>
  <c r="AP233"/>
  <c r="AQ233" s="1"/>
  <c r="K234"/>
  <c r="R232"/>
  <c r="AU258"/>
  <c r="P233"/>
  <c r="Q233" s="1"/>
  <c r="AN260"/>
  <c r="AG261"/>
  <c r="AT259"/>
  <c r="AA261"/>
  <c r="I235"/>
  <c r="J235" s="1"/>
  <c r="N239"/>
  <c r="O238"/>
  <c r="AK233" l="1"/>
  <c r="AI234"/>
  <c r="AJ234" s="1"/>
  <c r="AR233"/>
  <c r="AP234"/>
  <c r="AQ234" s="1"/>
  <c r="K235"/>
  <c r="R233"/>
  <c r="AU259"/>
  <c r="P234"/>
  <c r="Q234" s="1"/>
  <c r="AA262"/>
  <c r="AT260"/>
  <c r="AN261"/>
  <c r="AG262"/>
  <c r="I236"/>
  <c r="J236" s="1"/>
  <c r="N240"/>
  <c r="O239"/>
  <c r="AK234" l="1"/>
  <c r="AI235"/>
  <c r="AJ235" s="1"/>
  <c r="AR234"/>
  <c r="AP235"/>
  <c r="AQ235" s="1"/>
  <c r="K236"/>
  <c r="R234"/>
  <c r="AU260"/>
  <c r="P235"/>
  <c r="Q235" s="1"/>
  <c r="AG263"/>
  <c r="AN262"/>
  <c r="AA263"/>
  <c r="AT261"/>
  <c r="I237"/>
  <c r="J237" s="1"/>
  <c r="N241"/>
  <c r="O240"/>
  <c r="AK235" l="1"/>
  <c r="AI236"/>
  <c r="AJ236" s="1"/>
  <c r="AR235"/>
  <c r="AP236"/>
  <c r="AQ236" s="1"/>
  <c r="K237"/>
  <c r="R235"/>
  <c r="AU261"/>
  <c r="P236"/>
  <c r="Q236" s="1"/>
  <c r="AG264"/>
  <c r="AT262"/>
  <c r="AA264"/>
  <c r="AN263"/>
  <c r="I238"/>
  <c r="J238" s="1"/>
  <c r="N242"/>
  <c r="O241"/>
  <c r="AK236" l="1"/>
  <c r="AI237"/>
  <c r="AJ237" s="1"/>
  <c r="AR236"/>
  <c r="AP237"/>
  <c r="AQ237" s="1"/>
  <c r="K238"/>
  <c r="R236"/>
  <c r="AU262"/>
  <c r="P237"/>
  <c r="Q237" s="1"/>
  <c r="AN264"/>
  <c r="AT263"/>
  <c r="AG265"/>
  <c r="AA265"/>
  <c r="I239"/>
  <c r="J239" s="1"/>
  <c r="N243"/>
  <c r="O242"/>
  <c r="AK237" l="1"/>
  <c r="AI238"/>
  <c r="AJ238" s="1"/>
  <c r="AR237"/>
  <c r="AP238"/>
  <c r="AQ238" s="1"/>
  <c r="K239"/>
  <c r="R237"/>
  <c r="AU263"/>
  <c r="P238"/>
  <c r="Q238" s="1"/>
  <c r="AA266"/>
  <c r="AG266"/>
  <c r="AN265"/>
  <c r="AT264"/>
  <c r="I240"/>
  <c r="J240" s="1"/>
  <c r="N244"/>
  <c r="O243"/>
  <c r="AK238" l="1"/>
  <c r="AI239"/>
  <c r="AJ239" s="1"/>
  <c r="AR238"/>
  <c r="AP239"/>
  <c r="AQ239" s="1"/>
  <c r="K240"/>
  <c r="R238"/>
  <c r="AU264"/>
  <c r="P239"/>
  <c r="Q239" s="1"/>
  <c r="AN266"/>
  <c r="AA267"/>
  <c r="AT265"/>
  <c r="AG267"/>
  <c r="I241"/>
  <c r="J241" s="1"/>
  <c r="N245"/>
  <c r="O244"/>
  <c r="AK239" l="1"/>
  <c r="AI240"/>
  <c r="AJ240" s="1"/>
  <c r="AR239"/>
  <c r="AP240"/>
  <c r="AQ240" s="1"/>
  <c r="K241"/>
  <c r="R239"/>
  <c r="AU265"/>
  <c r="P240"/>
  <c r="Q240" s="1"/>
  <c r="AT266"/>
  <c r="AA268"/>
  <c r="AN267"/>
  <c r="AG268"/>
  <c r="I242"/>
  <c r="J242" s="1"/>
  <c r="N246"/>
  <c r="O245"/>
  <c r="AK240" l="1"/>
  <c r="AI241"/>
  <c r="AJ241" s="1"/>
  <c r="AR240"/>
  <c r="AP241"/>
  <c r="AQ241" s="1"/>
  <c r="K242"/>
  <c r="R240"/>
  <c r="AU266"/>
  <c r="P241"/>
  <c r="Q241" s="1"/>
  <c r="AA269"/>
  <c r="AN268"/>
  <c r="AT267"/>
  <c r="AG269"/>
  <c r="I243"/>
  <c r="J243" s="1"/>
  <c r="N247"/>
  <c r="O246"/>
  <c r="AK241" l="1"/>
  <c r="AI242"/>
  <c r="AJ242" s="1"/>
  <c r="AR241"/>
  <c r="AP242"/>
  <c r="AQ242" s="1"/>
  <c r="K243"/>
  <c r="R241"/>
  <c r="AU267"/>
  <c r="P242"/>
  <c r="Q242" s="1"/>
  <c r="AA270"/>
  <c r="AT268"/>
  <c r="AG270"/>
  <c r="AN269"/>
  <c r="I244"/>
  <c r="J244" s="1"/>
  <c r="N248"/>
  <c r="O247"/>
  <c r="AK242" l="1"/>
  <c r="AI243"/>
  <c r="AJ243" s="1"/>
  <c r="AR242"/>
  <c r="AP243"/>
  <c r="AQ243" s="1"/>
  <c r="K244"/>
  <c r="R242"/>
  <c r="AU268"/>
  <c r="P243"/>
  <c r="Q243" s="1"/>
  <c r="AA271"/>
  <c r="AG271"/>
  <c r="AN270"/>
  <c r="AT269"/>
  <c r="I245"/>
  <c r="J245" s="1"/>
  <c r="N249"/>
  <c r="O248"/>
  <c r="AK243" l="1"/>
  <c r="AI244"/>
  <c r="AJ244" s="1"/>
  <c r="AR243"/>
  <c r="AP244"/>
  <c r="AQ244" s="1"/>
  <c r="R243"/>
  <c r="K245"/>
  <c r="AU269"/>
  <c r="P244"/>
  <c r="Q244" s="1"/>
  <c r="AA272"/>
  <c r="AN271"/>
  <c r="AG272"/>
  <c r="AT270"/>
  <c r="I246"/>
  <c r="J246" s="1"/>
  <c r="N250"/>
  <c r="O249"/>
  <c r="AK244" l="1"/>
  <c r="AI245"/>
  <c r="AJ245" s="1"/>
  <c r="AR244"/>
  <c r="AP245"/>
  <c r="AQ245" s="1"/>
  <c r="K246"/>
  <c r="R244"/>
  <c r="AU270"/>
  <c r="P245"/>
  <c r="Q245" s="1"/>
  <c r="AG273"/>
  <c r="AA273"/>
  <c r="AT271"/>
  <c r="AN272"/>
  <c r="I247"/>
  <c r="J247" s="1"/>
  <c r="N251"/>
  <c r="O250"/>
  <c r="AK245" l="1"/>
  <c r="AI246"/>
  <c r="AJ246" s="1"/>
  <c r="AR245"/>
  <c r="AP246"/>
  <c r="AQ246" s="1"/>
  <c r="K247"/>
  <c r="R245"/>
  <c r="AU271"/>
  <c r="P246"/>
  <c r="Q246" s="1"/>
  <c r="AG274"/>
  <c r="AT272"/>
  <c r="AN273"/>
  <c r="AA274"/>
  <c r="I248"/>
  <c r="J248" s="1"/>
  <c r="N252"/>
  <c r="O251"/>
  <c r="AK246" l="1"/>
  <c r="AI247"/>
  <c r="AJ247" s="1"/>
  <c r="AR246"/>
  <c r="AP247"/>
  <c r="AQ247" s="1"/>
  <c r="K248"/>
  <c r="R246"/>
  <c r="AU272"/>
  <c r="P247"/>
  <c r="Q247" s="1"/>
  <c r="AA275"/>
  <c r="AN274"/>
  <c r="AG275"/>
  <c r="AT273"/>
  <c r="I249"/>
  <c r="J249" s="1"/>
  <c r="N253"/>
  <c r="O252"/>
  <c r="AK247" l="1"/>
  <c r="AI248"/>
  <c r="AJ248" s="1"/>
  <c r="AR247"/>
  <c r="AP248"/>
  <c r="AQ248" s="1"/>
  <c r="K249"/>
  <c r="R247"/>
  <c r="AU273"/>
  <c r="P248"/>
  <c r="Q248" s="1"/>
  <c r="AA276"/>
  <c r="AG276"/>
  <c r="AT274"/>
  <c r="AN275"/>
  <c r="I250"/>
  <c r="J250" s="1"/>
  <c r="N254"/>
  <c r="O253"/>
  <c r="AK248" l="1"/>
  <c r="AI249"/>
  <c r="AJ249" s="1"/>
  <c r="AR248"/>
  <c r="AP249"/>
  <c r="AQ249" s="1"/>
  <c r="R248"/>
  <c r="K250"/>
  <c r="AU274"/>
  <c r="P249"/>
  <c r="Q249" s="1"/>
  <c r="AN276"/>
  <c r="AT275"/>
  <c r="AG277"/>
  <c r="AA277"/>
  <c r="I251"/>
  <c r="J251" s="1"/>
  <c r="N255"/>
  <c r="O254"/>
  <c r="AK249" l="1"/>
  <c r="AI250"/>
  <c r="AJ250" s="1"/>
  <c r="AR249"/>
  <c r="AP250"/>
  <c r="AQ250" s="1"/>
  <c r="K251"/>
  <c r="R249"/>
  <c r="AU275"/>
  <c r="P250"/>
  <c r="Q250" s="1"/>
  <c r="AA278"/>
  <c r="AG278"/>
  <c r="AN277"/>
  <c r="AT276"/>
  <c r="I252"/>
  <c r="J252" s="1"/>
  <c r="N256"/>
  <c r="O255"/>
  <c r="AK250" l="1"/>
  <c r="AI251"/>
  <c r="AJ251" s="1"/>
  <c r="AR250"/>
  <c r="AP251"/>
  <c r="AQ251" s="1"/>
  <c r="K252"/>
  <c r="R250"/>
  <c r="AU276"/>
  <c r="P251"/>
  <c r="Q251" s="1"/>
  <c r="AT277"/>
  <c r="AN278"/>
  <c r="AA279"/>
  <c r="AG279"/>
  <c r="I253"/>
  <c r="J253" s="1"/>
  <c r="N257"/>
  <c r="O256"/>
  <c r="AK251" l="1"/>
  <c r="AI252"/>
  <c r="AJ252" s="1"/>
  <c r="AR251"/>
  <c r="AP252"/>
  <c r="AQ252" s="1"/>
  <c r="K253"/>
  <c r="R251"/>
  <c r="AU277"/>
  <c r="P252"/>
  <c r="Q252" s="1"/>
  <c r="AT278"/>
  <c r="AG280"/>
  <c r="AA280"/>
  <c r="AN279"/>
  <c r="I254"/>
  <c r="J254" s="1"/>
  <c r="N258"/>
  <c r="O257"/>
  <c r="AK252" l="1"/>
  <c r="AI253"/>
  <c r="AJ253" s="1"/>
  <c r="AR252"/>
  <c r="AP253"/>
  <c r="AQ253" s="1"/>
  <c r="K254"/>
  <c r="R252"/>
  <c r="AU278"/>
  <c r="P253"/>
  <c r="Q253" s="1"/>
  <c r="AN280"/>
  <c r="AG281"/>
  <c r="AT279"/>
  <c r="AA281"/>
  <c r="I255"/>
  <c r="J255" s="1"/>
  <c r="N259"/>
  <c r="O258"/>
  <c r="AK253" l="1"/>
  <c r="AI254"/>
  <c r="AJ254" s="1"/>
  <c r="AR253"/>
  <c r="AP254"/>
  <c r="AQ254" s="1"/>
  <c r="K255"/>
  <c r="R253"/>
  <c r="AU279"/>
  <c r="P254"/>
  <c r="Q254" s="1"/>
  <c r="AA282"/>
  <c r="AT280"/>
  <c r="AN281"/>
  <c r="AG282"/>
  <c r="I256"/>
  <c r="J256" s="1"/>
  <c r="N260"/>
  <c r="O259"/>
  <c r="AK254" l="1"/>
  <c r="AI255"/>
  <c r="AJ255" s="1"/>
  <c r="AR254"/>
  <c r="AP255"/>
  <c r="AQ255" s="1"/>
  <c r="K256"/>
  <c r="R254"/>
  <c r="AU280"/>
  <c r="P255"/>
  <c r="Q255" s="1"/>
  <c r="AG283"/>
  <c r="AN282"/>
  <c r="AA283"/>
  <c r="AT281"/>
  <c r="I257"/>
  <c r="J257" s="1"/>
  <c r="N261"/>
  <c r="O260"/>
  <c r="AK255" l="1"/>
  <c r="AI256"/>
  <c r="AJ256" s="1"/>
  <c r="AR255"/>
  <c r="AP256"/>
  <c r="AQ256" s="1"/>
  <c r="K257"/>
  <c r="R255"/>
  <c r="AU281"/>
  <c r="P256"/>
  <c r="Q256" s="1"/>
  <c r="AG284"/>
  <c r="AT282"/>
  <c r="AA284"/>
  <c r="AN283"/>
  <c r="I258"/>
  <c r="J258" s="1"/>
  <c r="N262"/>
  <c r="O261"/>
  <c r="AK256" l="1"/>
  <c r="AI257"/>
  <c r="AJ257" s="1"/>
  <c r="AR256"/>
  <c r="AP257"/>
  <c r="AQ257" s="1"/>
  <c r="R256"/>
  <c r="K258"/>
  <c r="AU282"/>
  <c r="P257"/>
  <c r="Q257" s="1"/>
  <c r="AN284"/>
  <c r="AA285"/>
  <c r="AT283"/>
  <c r="AG285"/>
  <c r="I259"/>
  <c r="J259" s="1"/>
  <c r="N263"/>
  <c r="O262"/>
  <c r="AK257" l="1"/>
  <c r="AI258"/>
  <c r="AJ258" s="1"/>
  <c r="AR257"/>
  <c r="AP258"/>
  <c r="AQ258" s="1"/>
  <c r="K259"/>
  <c r="R257"/>
  <c r="AU283"/>
  <c r="P258"/>
  <c r="Q258" s="1"/>
  <c r="AG286"/>
  <c r="AT284"/>
  <c r="AN285"/>
  <c r="AA286"/>
  <c r="I260"/>
  <c r="J260" s="1"/>
  <c r="N264"/>
  <c r="O263"/>
  <c r="AK258" l="1"/>
  <c r="AI259"/>
  <c r="AJ259" s="1"/>
  <c r="AR258"/>
  <c r="AP259"/>
  <c r="AQ259" s="1"/>
  <c r="K260"/>
  <c r="R258"/>
  <c r="AU284"/>
  <c r="P259"/>
  <c r="Q259" s="1"/>
  <c r="AN286"/>
  <c r="AG287"/>
  <c r="AA287"/>
  <c r="AT285"/>
  <c r="I261"/>
  <c r="J261" s="1"/>
  <c r="N265"/>
  <c r="O264"/>
  <c r="AK259" l="1"/>
  <c r="AI260"/>
  <c r="AJ260" s="1"/>
  <c r="AR259"/>
  <c r="AP260"/>
  <c r="AQ260" s="1"/>
  <c r="R259"/>
  <c r="K261"/>
  <c r="AU285"/>
  <c r="P260"/>
  <c r="Q260" s="1"/>
  <c r="AN287"/>
  <c r="AG288"/>
  <c r="AT286"/>
  <c r="AA288"/>
  <c r="I262"/>
  <c r="J262" s="1"/>
  <c r="N266"/>
  <c r="O265"/>
  <c r="AK260" l="1"/>
  <c r="AI261"/>
  <c r="AJ261" s="1"/>
  <c r="AR260"/>
  <c r="AP261"/>
  <c r="AQ261" s="1"/>
  <c r="K262"/>
  <c r="R260"/>
  <c r="AU286"/>
  <c r="P261"/>
  <c r="Q261" s="1"/>
  <c r="AT287"/>
  <c r="AN288"/>
  <c r="AG289"/>
  <c r="AA289"/>
  <c r="I263"/>
  <c r="J263" s="1"/>
  <c r="N267"/>
  <c r="O266"/>
  <c r="AK261" l="1"/>
  <c r="AI262"/>
  <c r="AJ262" s="1"/>
  <c r="AR261"/>
  <c r="AP262"/>
  <c r="AQ262" s="1"/>
  <c r="R261"/>
  <c r="K263"/>
  <c r="AU287"/>
  <c r="P262"/>
  <c r="Q262" s="1"/>
  <c r="AN289"/>
  <c r="AT288"/>
  <c r="AA290"/>
  <c r="AG290"/>
  <c r="I264"/>
  <c r="J264" s="1"/>
  <c r="N268"/>
  <c r="O267"/>
  <c r="AK262" l="1"/>
  <c r="AI263"/>
  <c r="AJ263" s="1"/>
  <c r="AR262"/>
  <c r="AP263"/>
  <c r="AQ263" s="1"/>
  <c r="K264"/>
  <c r="R262"/>
  <c r="AU288"/>
  <c r="P263"/>
  <c r="Q263" s="1"/>
  <c r="AG291"/>
  <c r="AA291"/>
  <c r="AN290"/>
  <c r="AT289"/>
  <c r="I265"/>
  <c r="J265" s="1"/>
  <c r="N269"/>
  <c r="O268"/>
  <c r="AK263" l="1"/>
  <c r="AI264"/>
  <c r="AJ264" s="1"/>
  <c r="AR263"/>
  <c r="AP264"/>
  <c r="AQ264" s="1"/>
  <c r="K265"/>
  <c r="R263"/>
  <c r="AU289"/>
  <c r="P264"/>
  <c r="Q264" s="1"/>
  <c r="AA292"/>
  <c r="AN291"/>
  <c r="AG292"/>
  <c r="AT290"/>
  <c r="I266"/>
  <c r="J266" s="1"/>
  <c r="N270"/>
  <c r="O269"/>
  <c r="AK264" l="1"/>
  <c r="AI265"/>
  <c r="AJ265" s="1"/>
  <c r="AR264"/>
  <c r="AP265"/>
  <c r="AQ265" s="1"/>
  <c r="R264"/>
  <c r="K266"/>
  <c r="AU290"/>
  <c r="P265"/>
  <c r="Q265" s="1"/>
  <c r="AG293"/>
  <c r="AA293"/>
  <c r="AT291"/>
  <c r="AN292"/>
  <c r="I267"/>
  <c r="J267" s="1"/>
  <c r="N271"/>
  <c r="O270"/>
  <c r="AK265" l="1"/>
  <c r="AI266"/>
  <c r="AJ266" s="1"/>
  <c r="AR265"/>
  <c r="AP266"/>
  <c r="AQ266" s="1"/>
  <c r="K267"/>
  <c r="R265"/>
  <c r="AU291"/>
  <c r="P266"/>
  <c r="Q266" s="1"/>
  <c r="AG294"/>
  <c r="AT292"/>
  <c r="AN293"/>
  <c r="AA294"/>
  <c r="I268"/>
  <c r="J268" s="1"/>
  <c r="N272"/>
  <c r="O271"/>
  <c r="AK266" l="1"/>
  <c r="AI267"/>
  <c r="AJ267" s="1"/>
  <c r="AR266"/>
  <c r="AP267"/>
  <c r="AQ267" s="1"/>
  <c r="R266"/>
  <c r="K268"/>
  <c r="AU292"/>
  <c r="P267"/>
  <c r="Q267" s="1"/>
  <c r="AN294"/>
  <c r="AG295"/>
  <c r="AA295"/>
  <c r="AT293"/>
  <c r="I269"/>
  <c r="J269" s="1"/>
  <c r="N273"/>
  <c r="O272"/>
  <c r="AK267" l="1"/>
  <c r="AI268"/>
  <c r="AJ268" s="1"/>
  <c r="AR267"/>
  <c r="AP268"/>
  <c r="AQ268" s="1"/>
  <c r="R267"/>
  <c r="K269"/>
  <c r="AU293"/>
  <c r="P268"/>
  <c r="Q268" s="1"/>
  <c r="AN295"/>
  <c r="AG296"/>
  <c r="AT294"/>
  <c r="AA296"/>
  <c r="I270"/>
  <c r="J270" s="1"/>
  <c r="N274"/>
  <c r="O273"/>
  <c r="AK268" l="1"/>
  <c r="AI269"/>
  <c r="AJ269" s="1"/>
  <c r="AR268"/>
  <c r="AP269"/>
  <c r="AQ269" s="1"/>
  <c r="K270"/>
  <c r="R268"/>
  <c r="AU294"/>
  <c r="P269"/>
  <c r="Q269" s="1"/>
  <c r="AT295"/>
  <c r="AN296"/>
  <c r="AA297"/>
  <c r="AG297"/>
  <c r="I271"/>
  <c r="J271" s="1"/>
  <c r="N275"/>
  <c r="O274"/>
  <c r="AK269" l="1"/>
  <c r="AI270"/>
  <c r="AJ270" s="1"/>
  <c r="AR269"/>
  <c r="AP270"/>
  <c r="AQ270" s="1"/>
  <c r="R269"/>
  <c r="K271"/>
  <c r="AU295"/>
  <c r="P270"/>
  <c r="Q270" s="1"/>
  <c r="AT296"/>
  <c r="AN297"/>
  <c r="AA298"/>
  <c r="AG298"/>
  <c r="I272"/>
  <c r="J272" s="1"/>
  <c r="N276"/>
  <c r="O275"/>
  <c r="AK270" l="1"/>
  <c r="AI271"/>
  <c r="AJ271" s="1"/>
  <c r="AR270"/>
  <c r="AP271"/>
  <c r="AQ271" s="1"/>
  <c r="K272"/>
  <c r="R270"/>
  <c r="AU296"/>
  <c r="P271"/>
  <c r="Q271" s="1"/>
  <c r="AT297"/>
  <c r="AA299"/>
  <c r="AG299"/>
  <c r="AN298"/>
  <c r="I273"/>
  <c r="J273" s="1"/>
  <c r="N277"/>
  <c r="O276"/>
  <c r="AK271" l="1"/>
  <c r="AI272"/>
  <c r="AJ272" s="1"/>
  <c r="AR271"/>
  <c r="AP272"/>
  <c r="AQ272" s="1"/>
  <c r="R271"/>
  <c r="K273"/>
  <c r="AU297"/>
  <c r="P272"/>
  <c r="Q272" s="1"/>
  <c r="AG300"/>
  <c r="AA300"/>
  <c r="AN299"/>
  <c r="AT298"/>
  <c r="I274"/>
  <c r="J274" s="1"/>
  <c r="N278"/>
  <c r="O277"/>
  <c r="AK272" l="1"/>
  <c r="AI273"/>
  <c r="AJ273" s="1"/>
  <c r="AR272"/>
  <c r="AP273"/>
  <c r="AQ273" s="1"/>
  <c r="K274"/>
  <c r="R272"/>
  <c r="AU298"/>
  <c r="P273"/>
  <c r="Q273" s="1"/>
  <c r="AA301"/>
  <c r="AG301"/>
  <c r="AT299"/>
  <c r="AN300"/>
  <c r="I275"/>
  <c r="J275" s="1"/>
  <c r="N279"/>
  <c r="O278"/>
  <c r="AK273" l="1"/>
  <c r="AI274"/>
  <c r="AJ274" s="1"/>
  <c r="AR273"/>
  <c r="AP274"/>
  <c r="AQ274" s="1"/>
  <c r="R273"/>
  <c r="K275"/>
  <c r="AU299"/>
  <c r="P274"/>
  <c r="Q274" s="1"/>
  <c r="AN301"/>
  <c r="AA302"/>
  <c r="AT300"/>
  <c r="AG302"/>
  <c r="I276"/>
  <c r="J276" s="1"/>
  <c r="N280"/>
  <c r="O279"/>
  <c r="AK274" l="1"/>
  <c r="AI275"/>
  <c r="AJ275" s="1"/>
  <c r="AR274"/>
  <c r="AP275"/>
  <c r="AQ275" s="1"/>
  <c r="K276"/>
  <c r="R274"/>
  <c r="AU300"/>
  <c r="P275"/>
  <c r="Q275" s="1"/>
  <c r="AG303"/>
  <c r="AN302"/>
  <c r="AT301"/>
  <c r="AA303"/>
  <c r="I277"/>
  <c r="J277" s="1"/>
  <c r="N281"/>
  <c r="O280"/>
  <c r="AK275" l="1"/>
  <c r="AI276"/>
  <c r="AJ276" s="1"/>
  <c r="AR275"/>
  <c r="AP276"/>
  <c r="AQ276" s="1"/>
  <c r="R275"/>
  <c r="K277"/>
  <c r="AU301"/>
  <c r="P276"/>
  <c r="Q276" s="1"/>
  <c r="AT302"/>
  <c r="AA304"/>
  <c r="AG304"/>
  <c r="AN303"/>
  <c r="I278"/>
  <c r="J278" s="1"/>
  <c r="N282"/>
  <c r="O281"/>
  <c r="AK276" l="1"/>
  <c r="AI277"/>
  <c r="AJ277" s="1"/>
  <c r="AR276"/>
  <c r="AP277"/>
  <c r="AQ277" s="1"/>
  <c r="K278"/>
  <c r="R276"/>
  <c r="AU302"/>
  <c r="P277"/>
  <c r="Q277" s="1"/>
  <c r="AT303"/>
  <c r="AA305"/>
  <c r="AN304"/>
  <c r="AG305"/>
  <c r="I279"/>
  <c r="J279" s="1"/>
  <c r="N283"/>
  <c r="O282"/>
  <c r="AK277" l="1"/>
  <c r="AI278"/>
  <c r="AJ278" s="1"/>
  <c r="AR277"/>
  <c r="AP278"/>
  <c r="AQ278" s="1"/>
  <c r="R277"/>
  <c r="K279"/>
  <c r="AU303"/>
  <c r="P278"/>
  <c r="Q278" s="1"/>
  <c r="AN305"/>
  <c r="AT304"/>
  <c r="AG306"/>
  <c r="AA306"/>
  <c r="I280"/>
  <c r="J280" s="1"/>
  <c r="N284"/>
  <c r="O283"/>
  <c r="AK278" l="1"/>
  <c r="AI279"/>
  <c r="AJ279" s="1"/>
  <c r="AR278"/>
  <c r="AP279"/>
  <c r="AQ279" s="1"/>
  <c r="K280"/>
  <c r="R278"/>
  <c r="AU304"/>
  <c r="P279"/>
  <c r="Q279" s="1"/>
  <c r="AA307"/>
  <c r="AN306"/>
  <c r="AG307"/>
  <c r="AT305"/>
  <c r="I281"/>
  <c r="J281" s="1"/>
  <c r="N285"/>
  <c r="O284"/>
  <c r="AK279" l="1"/>
  <c r="AI280"/>
  <c r="AJ280" s="1"/>
  <c r="AR279"/>
  <c r="AP280"/>
  <c r="AQ280" s="1"/>
  <c r="R279"/>
  <c r="K281"/>
  <c r="AU305"/>
  <c r="P280"/>
  <c r="Q280" s="1"/>
  <c r="AA308"/>
  <c r="AG308"/>
  <c r="AT306"/>
  <c r="AN307"/>
  <c r="I282"/>
  <c r="J282" s="1"/>
  <c r="N286"/>
  <c r="O285"/>
  <c r="AK280" l="1"/>
  <c r="AI281"/>
  <c r="AJ281" s="1"/>
  <c r="AR280"/>
  <c r="AP281"/>
  <c r="AQ281" s="1"/>
  <c r="K282"/>
  <c r="R280"/>
  <c r="AU306"/>
  <c r="P281"/>
  <c r="Q281" s="1"/>
  <c r="AG309"/>
  <c r="AN308"/>
  <c r="AA309"/>
  <c r="AT307"/>
  <c r="I283"/>
  <c r="J283" s="1"/>
  <c r="N287"/>
  <c r="O286"/>
  <c r="AK281" l="1"/>
  <c r="AI282"/>
  <c r="AJ282" s="1"/>
  <c r="AR281"/>
  <c r="AP282"/>
  <c r="AQ282" s="1"/>
  <c r="R281"/>
  <c r="K283"/>
  <c r="AU307"/>
  <c r="P282"/>
  <c r="Q282" s="1"/>
  <c r="AN309"/>
  <c r="AT308"/>
  <c r="AA310"/>
  <c r="AG310"/>
  <c r="I284"/>
  <c r="J284" s="1"/>
  <c r="N288"/>
  <c r="O287"/>
  <c r="AK282" l="1"/>
  <c r="AI283"/>
  <c r="AJ283" s="1"/>
  <c r="AR282"/>
  <c r="AP283"/>
  <c r="AQ283" s="1"/>
  <c r="K284"/>
  <c r="R282"/>
  <c r="AU308"/>
  <c r="P283"/>
  <c r="Q283" s="1"/>
  <c r="AG311"/>
  <c r="AN310"/>
  <c r="AA311"/>
  <c r="AT309"/>
  <c r="I285"/>
  <c r="J285" s="1"/>
  <c r="N289"/>
  <c r="O288"/>
  <c r="AK283" l="1"/>
  <c r="AI284"/>
  <c r="AJ284" s="1"/>
  <c r="AR283"/>
  <c r="AP284"/>
  <c r="AQ284" s="1"/>
  <c r="K285"/>
  <c r="R283"/>
  <c r="AU309"/>
  <c r="P284"/>
  <c r="Q284" s="1"/>
  <c r="AG312"/>
  <c r="AT310"/>
  <c r="AA312"/>
  <c r="AN311"/>
  <c r="I286"/>
  <c r="J286" s="1"/>
  <c r="N290"/>
  <c r="O289"/>
  <c r="AK284" l="1"/>
  <c r="AI285"/>
  <c r="AJ285" s="1"/>
  <c r="AR284"/>
  <c r="AP285"/>
  <c r="AQ285" s="1"/>
  <c r="R284"/>
  <c r="K286"/>
  <c r="AU310"/>
  <c r="P285"/>
  <c r="Q285" s="1"/>
  <c r="AT311"/>
  <c r="AN312"/>
  <c r="AG313"/>
  <c r="AA313"/>
  <c r="I287"/>
  <c r="J287" s="1"/>
  <c r="N291"/>
  <c r="O290"/>
  <c r="AK285" l="1"/>
  <c r="AI286"/>
  <c r="AJ286" s="1"/>
  <c r="AR285"/>
  <c r="AP286"/>
  <c r="AQ286" s="1"/>
  <c r="K287"/>
  <c r="R285"/>
  <c r="AU311"/>
  <c r="P286"/>
  <c r="Q286" s="1"/>
  <c r="AN313"/>
  <c r="AT312"/>
  <c r="AG314"/>
  <c r="AA314"/>
  <c r="I288"/>
  <c r="J288" s="1"/>
  <c r="N292"/>
  <c r="O291"/>
  <c r="AK286" l="1"/>
  <c r="AI287"/>
  <c r="AJ287" s="1"/>
  <c r="AR286"/>
  <c r="AP287"/>
  <c r="AQ287" s="1"/>
  <c r="R286"/>
  <c r="K288"/>
  <c r="AU312"/>
  <c r="P287"/>
  <c r="Q287" s="1"/>
  <c r="AA315"/>
  <c r="AG315"/>
  <c r="AN314"/>
  <c r="AT313"/>
  <c r="I289"/>
  <c r="J289" s="1"/>
  <c r="N293"/>
  <c r="O292"/>
  <c r="AK287" l="1"/>
  <c r="AI288"/>
  <c r="AJ288" s="1"/>
  <c r="AR287"/>
  <c r="AP288"/>
  <c r="AQ288" s="1"/>
  <c r="K289"/>
  <c r="R287"/>
  <c r="AU313"/>
  <c r="P288"/>
  <c r="Q288" s="1"/>
  <c r="AG316"/>
  <c r="AN315"/>
  <c r="AA316"/>
  <c r="AT314"/>
  <c r="I290"/>
  <c r="J290" s="1"/>
  <c r="N294"/>
  <c r="O293"/>
  <c r="AK288" l="1"/>
  <c r="AI289"/>
  <c r="AJ289" s="1"/>
  <c r="AR288"/>
  <c r="AP289"/>
  <c r="AQ289" s="1"/>
  <c r="K290"/>
  <c r="R288"/>
  <c r="AU314"/>
  <c r="P289"/>
  <c r="Q289" s="1"/>
  <c r="AG317"/>
  <c r="AT315"/>
  <c r="AA317"/>
  <c r="AN316"/>
  <c r="I291"/>
  <c r="J291" s="1"/>
  <c r="N295"/>
  <c r="O294"/>
  <c r="AK289" l="1"/>
  <c r="AI290"/>
  <c r="AJ290" s="1"/>
  <c r="AR289"/>
  <c r="AP290"/>
  <c r="AQ290" s="1"/>
  <c r="K291"/>
  <c r="R289"/>
  <c r="AU315"/>
  <c r="P290"/>
  <c r="Q290" s="1"/>
  <c r="AG318"/>
  <c r="AA318"/>
  <c r="AN317"/>
  <c r="AT316"/>
  <c r="I292"/>
  <c r="J292" s="1"/>
  <c r="N296"/>
  <c r="O295"/>
  <c r="AK290" l="1"/>
  <c r="AI291"/>
  <c r="AJ291" s="1"/>
  <c r="AR290"/>
  <c r="AP291"/>
  <c r="AQ291" s="1"/>
  <c r="K292"/>
  <c r="R290"/>
  <c r="AU316"/>
  <c r="P291"/>
  <c r="Q291" s="1"/>
  <c r="AG319"/>
  <c r="AT317"/>
  <c r="AN318"/>
  <c r="AA319"/>
  <c r="I293"/>
  <c r="J293" s="1"/>
  <c r="N297"/>
  <c r="O296"/>
  <c r="AK291" l="1"/>
  <c r="AI292"/>
  <c r="AJ292" s="1"/>
  <c r="AR291"/>
  <c r="AP292"/>
  <c r="AQ292" s="1"/>
  <c r="K293"/>
  <c r="R291"/>
  <c r="AU317"/>
  <c r="P292"/>
  <c r="Q292" s="1"/>
  <c r="AA320"/>
  <c r="AN319"/>
  <c r="AG320"/>
  <c r="AT318"/>
  <c r="I294"/>
  <c r="J294" s="1"/>
  <c r="N298"/>
  <c r="O297"/>
  <c r="AK292" l="1"/>
  <c r="AI293"/>
  <c r="AJ293" s="1"/>
  <c r="AR292"/>
  <c r="AP293"/>
  <c r="AQ293" s="1"/>
  <c r="K294"/>
  <c r="R292"/>
  <c r="AU318"/>
  <c r="P293"/>
  <c r="Q293" s="1"/>
  <c r="AA321"/>
  <c r="AT319"/>
  <c r="AG321"/>
  <c r="AN320"/>
  <c r="I295"/>
  <c r="J295" s="1"/>
  <c r="N299"/>
  <c r="O298"/>
  <c r="AK293" l="1"/>
  <c r="AI294"/>
  <c r="AJ294" s="1"/>
  <c r="AR293"/>
  <c r="AP294"/>
  <c r="AQ294" s="1"/>
  <c r="R293"/>
  <c r="K295"/>
  <c r="AU319"/>
  <c r="P294"/>
  <c r="Q294" s="1"/>
  <c r="AA322"/>
  <c r="AG322"/>
  <c r="AN321"/>
  <c r="AT320"/>
  <c r="I296"/>
  <c r="J296" s="1"/>
  <c r="N300"/>
  <c r="O299"/>
  <c r="AK294" l="1"/>
  <c r="AI295"/>
  <c r="AJ295" s="1"/>
  <c r="AR294"/>
  <c r="AP295"/>
  <c r="AQ295" s="1"/>
  <c r="K296"/>
  <c r="R294"/>
  <c r="AU320"/>
  <c r="P295"/>
  <c r="Q295" s="1"/>
  <c r="AA323"/>
  <c r="AT321"/>
  <c r="AN322"/>
  <c r="AG323"/>
  <c r="I297"/>
  <c r="J297" s="1"/>
  <c r="N301"/>
  <c r="O300"/>
  <c r="AK295" l="1"/>
  <c r="AI296"/>
  <c r="AJ296" s="1"/>
  <c r="AR295"/>
  <c r="AP296"/>
  <c r="AQ296" s="1"/>
  <c r="K297"/>
  <c r="R295"/>
  <c r="AU321"/>
  <c r="P296"/>
  <c r="Q296" s="1"/>
  <c r="AN323"/>
  <c r="AT322"/>
  <c r="AA324"/>
  <c r="AG324"/>
  <c r="I298"/>
  <c r="J298" s="1"/>
  <c r="N302"/>
  <c r="O301"/>
  <c r="AK296" l="1"/>
  <c r="AI297"/>
  <c r="AJ297" s="1"/>
  <c r="AR296"/>
  <c r="AP297"/>
  <c r="AQ297" s="1"/>
  <c r="K298"/>
  <c r="R296"/>
  <c r="AU322"/>
  <c r="P297"/>
  <c r="Q297" s="1"/>
  <c r="AT323"/>
  <c r="AN324"/>
  <c r="AG325"/>
  <c r="AA325"/>
  <c r="I299"/>
  <c r="J299" s="1"/>
  <c r="N303"/>
  <c r="O302"/>
  <c r="AK297" l="1"/>
  <c r="AI298"/>
  <c r="AJ298" s="1"/>
  <c r="AR297"/>
  <c r="AP298"/>
  <c r="AQ298" s="1"/>
  <c r="R297"/>
  <c r="K299"/>
  <c r="AU323"/>
  <c r="P298"/>
  <c r="Q298" s="1"/>
  <c r="AA326"/>
  <c r="AT324"/>
  <c r="AN325"/>
  <c r="AG326"/>
  <c r="I300"/>
  <c r="J300" s="1"/>
  <c r="N304"/>
  <c r="O303"/>
  <c r="AK298" l="1"/>
  <c r="AI299"/>
  <c r="AJ299" s="1"/>
  <c r="AR298"/>
  <c r="AP299"/>
  <c r="AQ299" s="1"/>
  <c r="K300"/>
  <c r="R298"/>
  <c r="AU324"/>
  <c r="P299"/>
  <c r="Q299" s="1"/>
  <c r="AA327"/>
  <c r="AG327"/>
  <c r="AN326"/>
  <c r="AT325"/>
  <c r="I301"/>
  <c r="J301" s="1"/>
  <c r="N305"/>
  <c r="O304"/>
  <c r="AK299" l="1"/>
  <c r="AI300"/>
  <c r="AJ300" s="1"/>
  <c r="AR299"/>
  <c r="AP300"/>
  <c r="AQ300" s="1"/>
  <c r="R299"/>
  <c r="K301"/>
  <c r="AU325"/>
  <c r="P300"/>
  <c r="Q300" s="1"/>
  <c r="AG328"/>
  <c r="AN327"/>
  <c r="AA328"/>
  <c r="AT326"/>
  <c r="I302"/>
  <c r="J302" s="1"/>
  <c r="N306"/>
  <c r="O305"/>
  <c r="AK300" l="1"/>
  <c r="AI301"/>
  <c r="AJ301" s="1"/>
  <c r="AR300"/>
  <c r="AP301"/>
  <c r="AQ301" s="1"/>
  <c r="K302"/>
  <c r="R300"/>
  <c r="AU326"/>
  <c r="P301"/>
  <c r="Q301" s="1"/>
  <c r="AT327"/>
  <c r="AG329"/>
  <c r="AA329"/>
  <c r="AN328"/>
  <c r="I303"/>
  <c r="J303" s="1"/>
  <c r="N307"/>
  <c r="O306"/>
  <c r="AK301" l="1"/>
  <c r="AI302"/>
  <c r="AJ302" s="1"/>
  <c r="AR301"/>
  <c r="AP302"/>
  <c r="AQ302" s="1"/>
  <c r="R301"/>
  <c r="K303"/>
  <c r="AU327"/>
  <c r="P302"/>
  <c r="Q302" s="1"/>
  <c r="AT328"/>
  <c r="AA330"/>
  <c r="AN329"/>
  <c r="AG330"/>
  <c r="I304"/>
  <c r="J304" s="1"/>
  <c r="N308"/>
  <c r="O307"/>
  <c r="AK302" l="1"/>
  <c r="AI303"/>
  <c r="AJ303" s="1"/>
  <c r="AR302"/>
  <c r="AP303"/>
  <c r="AQ303" s="1"/>
  <c r="K304"/>
  <c r="R302"/>
  <c r="AU328"/>
  <c r="P303"/>
  <c r="Q303" s="1"/>
  <c r="AT329"/>
  <c r="AG331"/>
  <c r="AN330"/>
  <c r="AA331"/>
  <c r="I305"/>
  <c r="J305" s="1"/>
  <c r="N309"/>
  <c r="O308"/>
  <c r="AK303" l="1"/>
  <c r="AI304"/>
  <c r="AJ304" s="1"/>
  <c r="AR303"/>
  <c r="AP304"/>
  <c r="AQ304" s="1"/>
  <c r="R303"/>
  <c r="K305"/>
  <c r="AU329"/>
  <c r="P304"/>
  <c r="Q304" s="1"/>
  <c r="AA332"/>
  <c r="AN331"/>
  <c r="AT330"/>
  <c r="AG332"/>
  <c r="I306"/>
  <c r="J306" s="1"/>
  <c r="N310"/>
  <c r="O309"/>
  <c r="AK304" l="1"/>
  <c r="AI305"/>
  <c r="AJ305" s="1"/>
  <c r="AR304"/>
  <c r="AP305"/>
  <c r="AQ305" s="1"/>
  <c r="K306"/>
  <c r="R304"/>
  <c r="AU330"/>
  <c r="P305"/>
  <c r="Q305" s="1"/>
  <c r="AG333"/>
  <c r="AA333"/>
  <c r="AT331"/>
  <c r="AN332"/>
  <c r="I307"/>
  <c r="J307" s="1"/>
  <c r="N311"/>
  <c r="O310"/>
  <c r="AK305" l="1"/>
  <c r="AI306"/>
  <c r="AJ306" s="1"/>
  <c r="AR305"/>
  <c r="AP306"/>
  <c r="AQ306" s="1"/>
  <c r="K307"/>
  <c r="R305"/>
  <c r="AU331"/>
  <c r="P306"/>
  <c r="Q306" s="1"/>
  <c r="AG334"/>
  <c r="AT332"/>
  <c r="AN333"/>
  <c r="AA334"/>
  <c r="I308"/>
  <c r="J308" s="1"/>
  <c r="N312"/>
  <c r="O311"/>
  <c r="AK306" l="1"/>
  <c r="AI307"/>
  <c r="AJ307" s="1"/>
  <c r="AR306"/>
  <c r="AP307"/>
  <c r="AQ307" s="1"/>
  <c r="K308"/>
  <c r="R306"/>
  <c r="AU332"/>
  <c r="P307"/>
  <c r="Q307" s="1"/>
  <c r="AG335"/>
  <c r="AA335"/>
  <c r="AN334"/>
  <c r="AT333"/>
  <c r="I309"/>
  <c r="J309" s="1"/>
  <c r="N313"/>
  <c r="O312"/>
  <c r="AK307" l="1"/>
  <c r="AI308"/>
  <c r="AJ308" s="1"/>
  <c r="AR307"/>
  <c r="AP308"/>
  <c r="AQ308" s="1"/>
  <c r="K309"/>
  <c r="R307"/>
  <c r="AU333"/>
  <c r="P308"/>
  <c r="Q308" s="1"/>
  <c r="AN335"/>
  <c r="AG336"/>
  <c r="AA336"/>
  <c r="AT334"/>
  <c r="I310"/>
  <c r="J310" s="1"/>
  <c r="N314"/>
  <c r="O313"/>
  <c r="AK308" l="1"/>
  <c r="AI309"/>
  <c r="AJ309" s="1"/>
  <c r="AR308"/>
  <c r="AP309"/>
  <c r="AQ309" s="1"/>
  <c r="K310"/>
  <c r="R308"/>
  <c r="AU334"/>
  <c r="P309"/>
  <c r="Q309" s="1"/>
  <c r="AG337"/>
  <c r="AN336"/>
  <c r="AT335"/>
  <c r="AA337"/>
  <c r="I311"/>
  <c r="J311" s="1"/>
  <c r="N315"/>
  <c r="O314"/>
  <c r="AK309" l="1"/>
  <c r="AI310"/>
  <c r="AJ310" s="1"/>
  <c r="AR309"/>
  <c r="AP310"/>
  <c r="AQ310" s="1"/>
  <c r="R309"/>
  <c r="K311"/>
  <c r="AU335"/>
  <c r="P310"/>
  <c r="Q310" s="1"/>
  <c r="AG338"/>
  <c r="AA338"/>
  <c r="AT336"/>
  <c r="AN337"/>
  <c r="I312"/>
  <c r="J312" s="1"/>
  <c r="N316"/>
  <c r="O315"/>
  <c r="AK310" l="1"/>
  <c r="AI311"/>
  <c r="AJ311" s="1"/>
  <c r="AR310"/>
  <c r="AP311"/>
  <c r="AQ311" s="1"/>
  <c r="K312"/>
  <c r="R310"/>
  <c r="AU336"/>
  <c r="P311"/>
  <c r="Q311" s="1"/>
  <c r="AG339"/>
  <c r="AN338"/>
  <c r="AT337"/>
  <c r="AA339"/>
  <c r="I313"/>
  <c r="J313" s="1"/>
  <c r="N317"/>
  <c r="O316"/>
  <c r="AK311" l="1"/>
  <c r="AI312"/>
  <c r="AJ312" s="1"/>
  <c r="AR311"/>
  <c r="AP312"/>
  <c r="AQ312" s="1"/>
  <c r="R311"/>
  <c r="K313"/>
  <c r="AU337"/>
  <c r="P312"/>
  <c r="Q312" s="1"/>
  <c r="AT338"/>
  <c r="AA340"/>
  <c r="AG340"/>
  <c r="AN339"/>
  <c r="I314"/>
  <c r="J314" s="1"/>
  <c r="N318"/>
  <c r="O317"/>
  <c r="AK312" l="1"/>
  <c r="AI313"/>
  <c r="AJ313" s="1"/>
  <c r="AR312"/>
  <c r="AP313"/>
  <c r="AQ313" s="1"/>
  <c r="K314"/>
  <c r="R312"/>
  <c r="AU338"/>
  <c r="P313"/>
  <c r="Q313" s="1"/>
  <c r="AA341"/>
  <c r="AT339"/>
  <c r="AN340"/>
  <c r="AG341"/>
  <c r="I315"/>
  <c r="J315" s="1"/>
  <c r="N319"/>
  <c r="O318"/>
  <c r="AK313" l="1"/>
  <c r="AI314"/>
  <c r="AJ314" s="1"/>
  <c r="AR313"/>
  <c r="AP314"/>
  <c r="AQ314" s="1"/>
  <c r="R313"/>
  <c r="K315"/>
  <c r="AU339"/>
  <c r="P314"/>
  <c r="Q314" s="1"/>
  <c r="AN341"/>
  <c r="AA342"/>
  <c r="AG342"/>
  <c r="AT340"/>
  <c r="I316"/>
  <c r="J316" s="1"/>
  <c r="N320"/>
  <c r="O319"/>
  <c r="AK314" l="1"/>
  <c r="AI315"/>
  <c r="AJ315" s="1"/>
  <c r="AR314"/>
  <c r="AP315"/>
  <c r="AQ315" s="1"/>
  <c r="R314"/>
  <c r="K316"/>
  <c r="AU340"/>
  <c r="P315"/>
  <c r="Q315" s="1"/>
  <c r="AT341"/>
  <c r="AG343"/>
  <c r="AN342"/>
  <c r="AA343"/>
  <c r="I317"/>
  <c r="J317" s="1"/>
  <c r="N321"/>
  <c r="O320"/>
  <c r="AK315" l="1"/>
  <c r="AI316"/>
  <c r="AJ316" s="1"/>
  <c r="AR315"/>
  <c r="AP316"/>
  <c r="AQ316" s="1"/>
  <c r="K317"/>
  <c r="R315"/>
  <c r="AU341"/>
  <c r="P316"/>
  <c r="Q316" s="1"/>
  <c r="AA344"/>
  <c r="AN343"/>
  <c r="AT342"/>
  <c r="AG344"/>
  <c r="I318"/>
  <c r="J318" s="1"/>
  <c r="N322"/>
  <c r="O321"/>
  <c r="AK316" l="1"/>
  <c r="AI317"/>
  <c r="AJ317" s="1"/>
  <c r="AR316"/>
  <c r="AP317"/>
  <c r="AQ317" s="1"/>
  <c r="R316"/>
  <c r="K318"/>
  <c r="AU342"/>
  <c r="P317"/>
  <c r="Q317" s="1"/>
  <c r="AG345"/>
  <c r="AA345"/>
  <c r="AT343"/>
  <c r="AN344"/>
  <c r="I319"/>
  <c r="J319" s="1"/>
  <c r="N323"/>
  <c r="O322"/>
  <c r="AK317" l="1"/>
  <c r="AI318"/>
  <c r="AJ318" s="1"/>
  <c r="AR317"/>
  <c r="AP318"/>
  <c r="AQ318" s="1"/>
  <c r="K319"/>
  <c r="R317"/>
  <c r="AU343"/>
  <c r="P318"/>
  <c r="Q318" s="1"/>
  <c r="AG346"/>
  <c r="AT344"/>
  <c r="AN345"/>
  <c r="AA346"/>
  <c r="I320"/>
  <c r="J320" s="1"/>
  <c r="N324"/>
  <c r="O323"/>
  <c r="AK318" l="1"/>
  <c r="AI319"/>
  <c r="AJ319" s="1"/>
  <c r="AR318"/>
  <c r="AP319"/>
  <c r="AQ319" s="1"/>
  <c r="R318"/>
  <c r="K320"/>
  <c r="AU344"/>
  <c r="P319"/>
  <c r="Q319" s="1"/>
  <c r="AG347"/>
  <c r="AA347"/>
  <c r="AN346"/>
  <c r="AT345"/>
  <c r="I321"/>
  <c r="J321" s="1"/>
  <c r="N325"/>
  <c r="O324"/>
  <c r="AK319" l="1"/>
  <c r="AI320"/>
  <c r="AJ320" s="1"/>
  <c r="AR319"/>
  <c r="AP320"/>
  <c r="AQ320" s="1"/>
  <c r="K321"/>
  <c r="R319"/>
  <c r="AU345"/>
  <c r="P320"/>
  <c r="Q320" s="1"/>
  <c r="AA348"/>
  <c r="AN347"/>
  <c r="AG348"/>
  <c r="AT346"/>
  <c r="I322"/>
  <c r="J322" s="1"/>
  <c r="N326"/>
  <c r="O325"/>
  <c r="AK320" l="1"/>
  <c r="AI321"/>
  <c r="AJ321" s="1"/>
  <c r="AR320"/>
  <c r="AP321"/>
  <c r="AQ321" s="1"/>
  <c r="K322"/>
  <c r="R320"/>
  <c r="AU346"/>
  <c r="P321"/>
  <c r="Q321" s="1"/>
  <c r="AA349"/>
  <c r="AT347"/>
  <c r="AG349"/>
  <c r="AN348"/>
  <c r="I323"/>
  <c r="J323" s="1"/>
  <c r="N327"/>
  <c r="O326"/>
  <c r="AK321" l="1"/>
  <c r="AI322"/>
  <c r="AJ322" s="1"/>
  <c r="AR321"/>
  <c r="AP322"/>
  <c r="AQ322" s="1"/>
  <c r="R321"/>
  <c r="K323"/>
  <c r="AU347"/>
  <c r="P322"/>
  <c r="Q322" s="1"/>
  <c r="AA350"/>
  <c r="AG350"/>
  <c r="AN349"/>
  <c r="AT348"/>
  <c r="I324"/>
  <c r="J324" s="1"/>
  <c r="N328"/>
  <c r="O327"/>
  <c r="AK322" l="1"/>
  <c r="AI323"/>
  <c r="AJ323" s="1"/>
  <c r="AR322"/>
  <c r="AP323"/>
  <c r="AQ323" s="1"/>
  <c r="K324"/>
  <c r="R322"/>
  <c r="AU348"/>
  <c r="P323"/>
  <c r="Q323" s="1"/>
  <c r="AT349"/>
  <c r="AA351"/>
  <c r="AN350"/>
  <c r="AG351"/>
  <c r="I325"/>
  <c r="J325" s="1"/>
  <c r="N329"/>
  <c r="O328"/>
  <c r="AK323" l="1"/>
  <c r="AI324"/>
  <c r="AJ324" s="1"/>
  <c r="AR323"/>
  <c r="AP324"/>
  <c r="AQ324" s="1"/>
  <c r="R323"/>
  <c r="K325"/>
  <c r="AU349"/>
  <c r="P324"/>
  <c r="Q324" s="1"/>
  <c r="AA352"/>
  <c r="AN351"/>
  <c r="AT350"/>
  <c r="AG352"/>
  <c r="I326"/>
  <c r="J326" s="1"/>
  <c r="N330"/>
  <c r="O329"/>
  <c r="AK324" l="1"/>
  <c r="AI325"/>
  <c r="AJ325" s="1"/>
  <c r="AR324"/>
  <c r="AP325"/>
  <c r="AQ325" s="1"/>
  <c r="K326"/>
  <c r="R324"/>
  <c r="AU350"/>
  <c r="P325"/>
  <c r="Q325" s="1"/>
  <c r="AA353"/>
  <c r="AG353"/>
  <c r="AT351"/>
  <c r="AN352"/>
  <c r="I327"/>
  <c r="J327" s="1"/>
  <c r="N331"/>
  <c r="O330"/>
  <c r="AK325" l="1"/>
  <c r="AI326"/>
  <c r="AJ326" s="1"/>
  <c r="AR325"/>
  <c r="AP326"/>
  <c r="AQ326" s="1"/>
  <c r="K327"/>
  <c r="R325"/>
  <c r="AU351"/>
  <c r="P326"/>
  <c r="Q326" s="1"/>
  <c r="AA354"/>
  <c r="AT352"/>
  <c r="AN353"/>
  <c r="AG354"/>
  <c r="I328"/>
  <c r="J328" s="1"/>
  <c r="N332"/>
  <c r="O331"/>
  <c r="AK326" l="1"/>
  <c r="AI327"/>
  <c r="AJ327" s="1"/>
  <c r="AR326"/>
  <c r="AP327"/>
  <c r="AQ327" s="1"/>
  <c r="R326"/>
  <c r="K328"/>
  <c r="AU352"/>
  <c r="P327"/>
  <c r="Q327" s="1"/>
  <c r="AA355"/>
  <c r="AG355"/>
  <c r="AN354"/>
  <c r="AT353"/>
  <c r="I329"/>
  <c r="J329" s="1"/>
  <c r="N333"/>
  <c r="O332"/>
  <c r="AK327" l="1"/>
  <c r="AI328"/>
  <c r="AJ328" s="1"/>
  <c r="AR327"/>
  <c r="AP328"/>
  <c r="AQ328" s="1"/>
  <c r="K329"/>
  <c r="R327"/>
  <c r="AU353"/>
  <c r="P328"/>
  <c r="Q328" s="1"/>
  <c r="AG356"/>
  <c r="AA356"/>
  <c r="AN355"/>
  <c r="AT354"/>
  <c r="I330"/>
  <c r="J330" s="1"/>
  <c r="N334"/>
  <c r="O333"/>
  <c r="AK328" l="1"/>
  <c r="AI329"/>
  <c r="AJ329" s="1"/>
  <c r="AR328"/>
  <c r="AP329"/>
  <c r="AQ329" s="1"/>
  <c r="K330"/>
  <c r="R328"/>
  <c r="AU354"/>
  <c r="P329"/>
  <c r="Q329" s="1"/>
  <c r="AA357"/>
  <c r="AG357"/>
  <c r="AT355"/>
  <c r="AN356"/>
  <c r="I331"/>
  <c r="J331" s="1"/>
  <c r="N335"/>
  <c r="O334"/>
  <c r="AK329" l="1"/>
  <c r="AI330"/>
  <c r="AJ330" s="1"/>
  <c r="AR329"/>
  <c r="AP330"/>
  <c r="AQ330" s="1"/>
  <c r="R329"/>
  <c r="K331"/>
  <c r="AU355"/>
  <c r="P330"/>
  <c r="Q330" s="1"/>
  <c r="AA358"/>
  <c r="AT356"/>
  <c r="AN357"/>
  <c r="AG358"/>
  <c r="I332"/>
  <c r="J332" s="1"/>
  <c r="N336"/>
  <c r="O335"/>
  <c r="AK330" l="1"/>
  <c r="AI331"/>
  <c r="AJ331" s="1"/>
  <c r="AR330"/>
  <c r="AP331"/>
  <c r="AQ331" s="1"/>
  <c r="K332"/>
  <c r="R330"/>
  <c r="AU356"/>
  <c r="P331"/>
  <c r="Q331" s="1"/>
  <c r="AA359"/>
  <c r="AG359"/>
  <c r="AN358"/>
  <c r="AT357"/>
  <c r="I333"/>
  <c r="J333" s="1"/>
  <c r="N337"/>
  <c r="O336"/>
  <c r="AK331" l="1"/>
  <c r="AI332"/>
  <c r="AJ332" s="1"/>
  <c r="AR331"/>
  <c r="AP332"/>
  <c r="AQ332" s="1"/>
  <c r="R331"/>
  <c r="K333"/>
  <c r="AU357"/>
  <c r="P332"/>
  <c r="Q332" s="1"/>
  <c r="AG360"/>
  <c r="AA360"/>
  <c r="AN359"/>
  <c r="AT358"/>
  <c r="I334"/>
  <c r="J334" s="1"/>
  <c r="N338"/>
  <c r="O337"/>
  <c r="AK332" l="1"/>
  <c r="AI333"/>
  <c r="AJ333" s="1"/>
  <c r="AR332"/>
  <c r="AP333"/>
  <c r="AQ333" s="1"/>
  <c r="K334"/>
  <c r="R332"/>
  <c r="AU358"/>
  <c r="P333"/>
  <c r="Q333" s="1"/>
  <c r="AA361"/>
  <c r="AG361"/>
  <c r="AT359"/>
  <c r="AN360"/>
  <c r="I335"/>
  <c r="J335" s="1"/>
  <c r="N339"/>
  <c r="O338"/>
  <c r="AK333" l="1"/>
  <c r="AI334"/>
  <c r="AJ334" s="1"/>
  <c r="AR333"/>
  <c r="AP334"/>
  <c r="AQ334" s="1"/>
  <c r="K335"/>
  <c r="R333"/>
  <c r="AU359"/>
  <c r="P334"/>
  <c r="Q334" s="1"/>
  <c r="AA362"/>
  <c r="AT360"/>
  <c r="AN361"/>
  <c r="AG362"/>
  <c r="I336"/>
  <c r="J336" s="1"/>
  <c r="N340"/>
  <c r="O339"/>
  <c r="AK334" l="1"/>
  <c r="AI335"/>
  <c r="AJ335" s="1"/>
  <c r="AR334"/>
  <c r="AP335"/>
  <c r="AQ335" s="1"/>
  <c r="R334"/>
  <c r="K336"/>
  <c r="AU360"/>
  <c r="P335"/>
  <c r="Q335" s="1"/>
  <c r="AG363"/>
  <c r="AA363"/>
  <c r="AN362"/>
  <c r="AT361"/>
  <c r="I337"/>
  <c r="J337" s="1"/>
  <c r="N341"/>
  <c r="O340"/>
  <c r="AK335" l="1"/>
  <c r="AI336"/>
  <c r="AJ336" s="1"/>
  <c r="AR335"/>
  <c r="AP336"/>
  <c r="AQ336" s="1"/>
  <c r="K337"/>
  <c r="R335"/>
  <c r="AU361"/>
  <c r="P336"/>
  <c r="Q336" s="1"/>
  <c r="AA364"/>
  <c r="AN363"/>
  <c r="AG364"/>
  <c r="AT362"/>
  <c r="I338"/>
  <c r="J338" s="1"/>
  <c r="N342"/>
  <c r="O341"/>
  <c r="AK336" l="1"/>
  <c r="AI337"/>
  <c r="AJ337" s="1"/>
  <c r="AR336"/>
  <c r="AP337"/>
  <c r="AQ337" s="1"/>
  <c r="K338"/>
  <c r="R336"/>
  <c r="AU362"/>
  <c r="P337"/>
  <c r="Q337" s="1"/>
  <c r="AA365"/>
  <c r="AT363"/>
  <c r="AG365"/>
  <c r="AN364"/>
  <c r="I339"/>
  <c r="J339" s="1"/>
  <c r="N343"/>
  <c r="O342"/>
  <c r="AK337" l="1"/>
  <c r="AI338"/>
  <c r="AJ338" s="1"/>
  <c r="AR337"/>
  <c r="AP338"/>
  <c r="AQ338" s="1"/>
  <c r="R337"/>
  <c r="K339"/>
  <c r="AU363"/>
  <c r="P338"/>
  <c r="Q338" s="1"/>
  <c r="AA366"/>
  <c r="AG366"/>
  <c r="AN365"/>
  <c r="AT364"/>
  <c r="I340"/>
  <c r="J340" s="1"/>
  <c r="N344"/>
  <c r="O343"/>
  <c r="AK338" l="1"/>
  <c r="AI339"/>
  <c r="AJ339" s="1"/>
  <c r="AR338"/>
  <c r="AP339"/>
  <c r="AQ339" s="1"/>
  <c r="K340"/>
  <c r="R338"/>
  <c r="AU364"/>
  <c r="P339"/>
  <c r="Q339" s="1"/>
  <c r="AA367"/>
  <c r="AT365"/>
  <c r="AN366"/>
  <c r="AG367"/>
  <c r="I341"/>
  <c r="J341" s="1"/>
  <c r="N345"/>
  <c r="O344"/>
  <c r="AK339" l="1"/>
  <c r="AI340"/>
  <c r="AJ340" s="1"/>
  <c r="AR339"/>
  <c r="AP340"/>
  <c r="AQ340" s="1"/>
  <c r="R339"/>
  <c r="K341"/>
  <c r="AU365"/>
  <c r="P340"/>
  <c r="Q340" s="1"/>
  <c r="AT366"/>
  <c r="AA368"/>
  <c r="AN367"/>
  <c r="AG368"/>
  <c r="I342"/>
  <c r="J342" s="1"/>
  <c r="N346"/>
  <c r="O345"/>
  <c r="AK340" l="1"/>
  <c r="AI341"/>
  <c r="AJ341" s="1"/>
  <c r="AR340"/>
  <c r="AP341"/>
  <c r="AQ341" s="1"/>
  <c r="K342"/>
  <c r="R340"/>
  <c r="AU366"/>
  <c r="P341"/>
  <c r="Q341" s="1"/>
  <c r="AA369"/>
  <c r="AT367"/>
  <c r="AG369"/>
  <c r="AN368"/>
  <c r="I343"/>
  <c r="J343" s="1"/>
  <c r="N347"/>
  <c r="O346"/>
  <c r="AK341" l="1"/>
  <c r="AI342"/>
  <c r="AJ342" s="1"/>
  <c r="AR341"/>
  <c r="AP342"/>
  <c r="AQ342" s="1"/>
  <c r="R341"/>
  <c r="K343"/>
  <c r="AU367"/>
  <c r="P342"/>
  <c r="Q342" s="1"/>
  <c r="AN369"/>
  <c r="AA370"/>
  <c r="AG370"/>
  <c r="AT368"/>
  <c r="I344"/>
  <c r="J344" s="1"/>
  <c r="N348"/>
  <c r="O347"/>
  <c r="AK342" l="1"/>
  <c r="AI343"/>
  <c r="AJ343" s="1"/>
  <c r="AR342"/>
  <c r="AP343"/>
  <c r="AQ343" s="1"/>
  <c r="R342"/>
  <c r="K344"/>
  <c r="AU368"/>
  <c r="P343"/>
  <c r="Q343" s="1"/>
  <c r="AG371"/>
  <c r="AN370"/>
  <c r="AT369"/>
  <c r="AA371"/>
  <c r="I345"/>
  <c r="J345" s="1"/>
  <c r="N349"/>
  <c r="O348"/>
  <c r="AK343" l="1"/>
  <c r="AI344"/>
  <c r="AJ344" s="1"/>
  <c r="AR343"/>
  <c r="AP344"/>
  <c r="AQ344" s="1"/>
  <c r="K345"/>
  <c r="R343"/>
  <c r="AU369"/>
  <c r="P344"/>
  <c r="Q344" s="1"/>
  <c r="AN371"/>
  <c r="AG372"/>
  <c r="AA372"/>
  <c r="AT370"/>
  <c r="I346"/>
  <c r="J346" s="1"/>
  <c r="N350"/>
  <c r="O349"/>
  <c r="AK344" l="1"/>
  <c r="AI345"/>
  <c r="AJ345" s="1"/>
  <c r="AR344"/>
  <c r="AP345"/>
  <c r="AQ345" s="1"/>
  <c r="R344"/>
  <c r="K346"/>
  <c r="AU370"/>
  <c r="P345"/>
  <c r="Q345" s="1"/>
  <c r="AN372"/>
  <c r="AG373"/>
  <c r="AT371"/>
  <c r="AA373"/>
  <c r="I347"/>
  <c r="J347" s="1"/>
  <c r="N351"/>
  <c r="O350"/>
  <c r="AK345" l="1"/>
  <c r="AI346"/>
  <c r="AJ346" s="1"/>
  <c r="AR345"/>
  <c r="AP346"/>
  <c r="AQ346" s="1"/>
  <c r="K347"/>
  <c r="R345"/>
  <c r="AU371"/>
  <c r="P346"/>
  <c r="Q346" s="1"/>
  <c r="AN373"/>
  <c r="AA374"/>
  <c r="AT372"/>
  <c r="AG374"/>
  <c r="I348"/>
  <c r="J348" s="1"/>
  <c r="N352"/>
  <c r="O351"/>
  <c r="AK346" l="1"/>
  <c r="AI347"/>
  <c r="AJ347" s="1"/>
  <c r="AR346"/>
  <c r="AP347"/>
  <c r="AQ347" s="1"/>
  <c r="R346"/>
  <c r="K348"/>
  <c r="AU372"/>
  <c r="P347"/>
  <c r="Q347" s="1"/>
  <c r="AA375"/>
  <c r="AN374"/>
  <c r="AT373"/>
  <c r="AG375"/>
  <c r="I349"/>
  <c r="J349" s="1"/>
  <c r="N353"/>
  <c r="O352"/>
  <c r="AK347" l="1"/>
  <c r="AI348"/>
  <c r="AJ348" s="1"/>
  <c r="AR347"/>
  <c r="AP348"/>
  <c r="AQ348" s="1"/>
  <c r="K349"/>
  <c r="R347"/>
  <c r="AU373"/>
  <c r="P348"/>
  <c r="Q348" s="1"/>
  <c r="AA376"/>
  <c r="AG376"/>
  <c r="AT374"/>
  <c r="AN375"/>
  <c r="I350"/>
  <c r="J350" s="1"/>
  <c r="N354"/>
  <c r="O353"/>
  <c r="AK348" l="1"/>
  <c r="AI349"/>
  <c r="AJ349" s="1"/>
  <c r="AR348"/>
  <c r="AP349"/>
  <c r="AQ349" s="1"/>
  <c r="K350"/>
  <c r="R348"/>
  <c r="AU374"/>
  <c r="P349"/>
  <c r="Q349" s="1"/>
  <c r="AA377"/>
  <c r="AT375"/>
  <c r="AN376"/>
  <c r="AG377"/>
  <c r="I351"/>
  <c r="J351" s="1"/>
  <c r="N355"/>
  <c r="O354"/>
  <c r="AK349" l="1"/>
  <c r="AI350"/>
  <c r="AJ350" s="1"/>
  <c r="AR349"/>
  <c r="AP350"/>
  <c r="AQ350" s="1"/>
  <c r="K351"/>
  <c r="R349"/>
  <c r="AU375"/>
  <c r="P350"/>
  <c r="Q350" s="1"/>
  <c r="AA378"/>
  <c r="AG378"/>
  <c r="AN377"/>
  <c r="AT376"/>
  <c r="I352"/>
  <c r="J352" s="1"/>
  <c r="N356"/>
  <c r="O355"/>
  <c r="AK350" l="1"/>
  <c r="AI351"/>
  <c r="AJ351" s="1"/>
  <c r="AR350"/>
  <c r="AP351"/>
  <c r="AQ351" s="1"/>
  <c r="R350"/>
  <c r="K352"/>
  <c r="AU376"/>
  <c r="P351"/>
  <c r="Q351" s="1"/>
  <c r="AG379"/>
  <c r="AA379"/>
  <c r="AN378"/>
  <c r="AT377"/>
  <c r="I353"/>
  <c r="J353" s="1"/>
  <c r="N357"/>
  <c r="O356"/>
  <c r="AK351" l="1"/>
  <c r="AI352"/>
  <c r="AJ352" s="1"/>
  <c r="AR351"/>
  <c r="AP352"/>
  <c r="AQ352" s="1"/>
  <c r="K353"/>
  <c r="R351"/>
  <c r="AU377"/>
  <c r="P352"/>
  <c r="Q352" s="1"/>
  <c r="AA380"/>
  <c r="AG380"/>
  <c r="AT378"/>
  <c r="AN379"/>
  <c r="I354"/>
  <c r="J354" s="1"/>
  <c r="N358"/>
  <c r="O357"/>
  <c r="AK352" l="1"/>
  <c r="AI353"/>
  <c r="AJ353" s="1"/>
  <c r="AR352"/>
  <c r="AP353"/>
  <c r="AQ353" s="1"/>
  <c r="K354"/>
  <c r="R352"/>
  <c r="AU378"/>
  <c r="P353"/>
  <c r="Q353" s="1"/>
  <c r="AA381"/>
  <c r="AT379"/>
  <c r="AN380"/>
  <c r="AG381"/>
  <c r="I355"/>
  <c r="J355" s="1"/>
  <c r="N359"/>
  <c r="O358"/>
  <c r="AK353" l="1"/>
  <c r="AI354"/>
  <c r="AJ354" s="1"/>
  <c r="AR353"/>
  <c r="AP354"/>
  <c r="AQ354" s="1"/>
  <c r="R353"/>
  <c r="K355"/>
  <c r="AU379"/>
  <c r="P354"/>
  <c r="Q354" s="1"/>
  <c r="AA382"/>
  <c r="AG382"/>
  <c r="AN381"/>
  <c r="AT380"/>
  <c r="I356"/>
  <c r="J356" s="1"/>
  <c r="N360"/>
  <c r="O359"/>
  <c r="AK354" l="1"/>
  <c r="AI355"/>
  <c r="AJ355" s="1"/>
  <c r="AR354"/>
  <c r="AP355"/>
  <c r="AQ355" s="1"/>
  <c r="R354"/>
  <c r="K356"/>
  <c r="AU380"/>
  <c r="P355"/>
  <c r="Q355" s="1"/>
  <c r="AG383"/>
  <c r="AA383"/>
  <c r="AN382"/>
  <c r="AT381"/>
  <c r="I357"/>
  <c r="J357" s="1"/>
  <c r="N361"/>
  <c r="O360"/>
  <c r="AK355" l="1"/>
  <c r="AI356"/>
  <c r="AJ356" s="1"/>
  <c r="AR355"/>
  <c r="AP356"/>
  <c r="AQ356" s="1"/>
  <c r="K357"/>
  <c r="R355"/>
  <c r="AU381"/>
  <c r="P356"/>
  <c r="Q356" s="1"/>
  <c r="AA384"/>
  <c r="AG384"/>
  <c r="AT382"/>
  <c r="AN383"/>
  <c r="I358"/>
  <c r="J358" s="1"/>
  <c r="N362"/>
  <c r="O361"/>
  <c r="AK356" l="1"/>
  <c r="AI357"/>
  <c r="AJ357" s="1"/>
  <c r="AR356"/>
  <c r="AP357"/>
  <c r="AQ357" s="1"/>
  <c r="R356"/>
  <c r="K358"/>
  <c r="AU382"/>
  <c r="P357"/>
  <c r="Q357" s="1"/>
  <c r="AA385"/>
  <c r="AT383"/>
  <c r="AN384"/>
  <c r="AG385"/>
  <c r="I359"/>
  <c r="J359" s="1"/>
  <c r="N363"/>
  <c r="O362"/>
  <c r="AK357" l="1"/>
  <c r="AI358"/>
  <c r="AJ358" s="1"/>
  <c r="AR357"/>
  <c r="AP358"/>
  <c r="AQ358" s="1"/>
  <c r="K359"/>
  <c r="R357"/>
  <c r="AU383"/>
  <c r="P358"/>
  <c r="Q358" s="1"/>
  <c r="AG386"/>
  <c r="AA386"/>
  <c r="AN385"/>
  <c r="AT384"/>
  <c r="I360"/>
  <c r="J360" s="1"/>
  <c r="N364"/>
  <c r="O363"/>
  <c r="AK358" l="1"/>
  <c r="AI359"/>
  <c r="AJ359" s="1"/>
  <c r="AR358"/>
  <c r="AP359"/>
  <c r="AQ359" s="1"/>
  <c r="K360"/>
  <c r="R358"/>
  <c r="AU384"/>
  <c r="P359"/>
  <c r="Q359" s="1"/>
  <c r="AA387"/>
  <c r="AN386"/>
  <c r="AG387"/>
  <c r="AT385"/>
  <c r="I361"/>
  <c r="J361" s="1"/>
  <c r="N365"/>
  <c r="O364"/>
  <c r="AK359" l="1"/>
  <c r="AI360"/>
  <c r="AJ360" s="1"/>
  <c r="AR359"/>
  <c r="AP360"/>
  <c r="AQ360" s="1"/>
  <c r="K361"/>
  <c r="R359"/>
  <c r="AU385"/>
  <c r="P360"/>
  <c r="Q360" s="1"/>
  <c r="AA388"/>
  <c r="AT386"/>
  <c r="AG388"/>
  <c r="AN387"/>
  <c r="I362"/>
  <c r="J362" s="1"/>
  <c r="N366"/>
  <c r="O365"/>
  <c r="AK360" l="1"/>
  <c r="AI361"/>
  <c r="AJ361" s="1"/>
  <c r="AR360"/>
  <c r="AP361"/>
  <c r="AQ361" s="1"/>
  <c r="R360"/>
  <c r="K362"/>
  <c r="AU386"/>
  <c r="P361"/>
  <c r="Q361" s="1"/>
  <c r="AA389"/>
  <c r="AG389"/>
  <c r="AN388"/>
  <c r="AT387"/>
  <c r="I363"/>
  <c r="J363" s="1"/>
  <c r="N367"/>
  <c r="O366"/>
  <c r="AK361" l="1"/>
  <c r="AI362"/>
  <c r="AJ362" s="1"/>
  <c r="AR361"/>
  <c r="AP362"/>
  <c r="AQ362" s="1"/>
  <c r="K363"/>
  <c r="R361"/>
  <c r="AU387"/>
  <c r="P362"/>
  <c r="Q362" s="1"/>
  <c r="AA390"/>
  <c r="AT388"/>
  <c r="AN389"/>
  <c r="AG390"/>
  <c r="I364"/>
  <c r="J364" s="1"/>
  <c r="N368"/>
  <c r="O367"/>
  <c r="AK362" l="1"/>
  <c r="AI363"/>
  <c r="AJ363" s="1"/>
  <c r="AR362"/>
  <c r="AP363"/>
  <c r="AQ363" s="1"/>
  <c r="R362"/>
  <c r="K364"/>
  <c r="AU388"/>
  <c r="P363"/>
  <c r="Q363" s="1"/>
  <c r="AT389"/>
  <c r="AA391"/>
  <c r="AN390"/>
  <c r="AG391"/>
  <c r="I365"/>
  <c r="J365" s="1"/>
  <c r="N369"/>
  <c r="O368"/>
  <c r="AK363" l="1"/>
  <c r="AI364"/>
  <c r="AJ364" s="1"/>
  <c r="AR363"/>
  <c r="AP364"/>
  <c r="AQ364" s="1"/>
  <c r="K365"/>
  <c r="R363"/>
  <c r="AU389"/>
  <c r="P364"/>
  <c r="Q364" s="1"/>
  <c r="AA392"/>
  <c r="AT390"/>
  <c r="AG392"/>
  <c r="AN391"/>
  <c r="I366"/>
  <c r="J366" s="1"/>
  <c r="N370"/>
  <c r="O369"/>
  <c r="AK364" l="1"/>
  <c r="AI365"/>
  <c r="AJ365" s="1"/>
  <c r="AR364"/>
  <c r="AP365"/>
  <c r="AQ365" s="1"/>
  <c r="K366"/>
  <c r="R364"/>
  <c r="AU390"/>
  <c r="P365"/>
  <c r="Q365" s="1"/>
  <c r="AG393"/>
  <c r="AA393"/>
  <c r="AN392"/>
  <c r="AT391"/>
  <c r="I367"/>
  <c r="J367" s="1"/>
  <c r="N371"/>
  <c r="O370"/>
  <c r="AK365" l="1"/>
  <c r="AI366"/>
  <c r="AJ366" s="1"/>
  <c r="AR365"/>
  <c r="AP366"/>
  <c r="AQ366" s="1"/>
  <c r="K367"/>
  <c r="R365"/>
  <c r="AU391"/>
  <c r="P366"/>
  <c r="Q366" s="1"/>
  <c r="AG394"/>
  <c r="AT392"/>
  <c r="AN393"/>
  <c r="AA394"/>
  <c r="I368"/>
  <c r="J368" s="1"/>
  <c r="N372"/>
  <c r="O371"/>
  <c r="AK366" l="1"/>
  <c r="AI367"/>
  <c r="AJ367" s="1"/>
  <c r="AR366"/>
  <c r="AP367"/>
  <c r="AQ367" s="1"/>
  <c r="R366"/>
  <c r="K368"/>
  <c r="AU392"/>
  <c r="P367"/>
  <c r="Q367" s="1"/>
  <c r="AA395"/>
  <c r="AN394"/>
  <c r="AG395"/>
  <c r="AT393"/>
  <c r="I369"/>
  <c r="J369" s="1"/>
  <c r="N373"/>
  <c r="O372"/>
  <c r="AK367" l="1"/>
  <c r="AI368"/>
  <c r="AJ368" s="1"/>
  <c r="AR367"/>
  <c r="AP368"/>
  <c r="AQ368" s="1"/>
  <c r="K369"/>
  <c r="R367"/>
  <c r="AU393"/>
  <c r="P368"/>
  <c r="Q368" s="1"/>
  <c r="AT394"/>
  <c r="AA396"/>
  <c r="AG396"/>
  <c r="AN395"/>
  <c r="I370"/>
  <c r="J370" s="1"/>
  <c r="N374"/>
  <c r="O373"/>
  <c r="AK368" l="1"/>
  <c r="AI369"/>
  <c r="AJ369" s="1"/>
  <c r="AR368"/>
  <c r="AP369"/>
  <c r="AQ369" s="1"/>
  <c r="K370"/>
  <c r="R368"/>
  <c r="AU394"/>
  <c r="P369"/>
  <c r="Q369" s="1"/>
  <c r="AT395"/>
  <c r="AG397"/>
  <c r="AN396"/>
  <c r="AA397"/>
  <c r="I371"/>
  <c r="J371" s="1"/>
  <c r="N375"/>
  <c r="O374"/>
  <c r="AK369" l="1"/>
  <c r="AI370"/>
  <c r="AJ370" s="1"/>
  <c r="AR369"/>
  <c r="AP370"/>
  <c r="AQ370" s="1"/>
  <c r="K371"/>
  <c r="R369"/>
  <c r="AU395"/>
  <c r="P370"/>
  <c r="Q370" s="1"/>
  <c r="AT396"/>
  <c r="AA398"/>
  <c r="AN397"/>
  <c r="AG398"/>
  <c r="I372"/>
  <c r="J372" s="1"/>
  <c r="N376"/>
  <c r="O375"/>
  <c r="AK370" l="1"/>
  <c r="AI371"/>
  <c r="AJ371" s="1"/>
  <c r="AR370"/>
  <c r="AP371"/>
  <c r="AQ371" s="1"/>
  <c r="R370"/>
  <c r="K372"/>
  <c r="AU396"/>
  <c r="P371"/>
  <c r="Q371" s="1"/>
  <c r="AA399"/>
  <c r="AN398"/>
  <c r="AT397"/>
  <c r="AG399"/>
  <c r="I373"/>
  <c r="J373" s="1"/>
  <c r="N377"/>
  <c r="O376"/>
  <c r="AK371" l="1"/>
  <c r="AI372"/>
  <c r="AJ372" s="1"/>
  <c r="AR371"/>
  <c r="AP372"/>
  <c r="AQ372" s="1"/>
  <c r="K373"/>
  <c r="R371"/>
  <c r="AU397"/>
  <c r="P372"/>
  <c r="Q372" s="1"/>
  <c r="AA400"/>
  <c r="AG400"/>
  <c r="AT398"/>
  <c r="AN399"/>
  <c r="I374"/>
  <c r="J374" s="1"/>
  <c r="N378"/>
  <c r="O377"/>
  <c r="AK372" l="1"/>
  <c r="AI373"/>
  <c r="AJ373" s="1"/>
  <c r="AR372"/>
  <c r="AP373"/>
  <c r="AQ373" s="1"/>
  <c r="R372"/>
  <c r="K374"/>
  <c r="AU398"/>
  <c r="P373"/>
  <c r="Q373" s="1"/>
  <c r="AA401"/>
  <c r="AT399"/>
  <c r="AN400"/>
  <c r="AG401"/>
  <c r="I375"/>
  <c r="J375" s="1"/>
  <c r="N379"/>
  <c r="O378"/>
  <c r="AK373" l="1"/>
  <c r="AI374"/>
  <c r="AJ374" s="1"/>
  <c r="AR373"/>
  <c r="AP374"/>
  <c r="AQ374" s="1"/>
  <c r="K375"/>
  <c r="R373"/>
  <c r="AU399"/>
  <c r="P374"/>
  <c r="Q374" s="1"/>
  <c r="AA402"/>
  <c r="AG402"/>
  <c r="AN401"/>
  <c r="AT400"/>
  <c r="I376"/>
  <c r="J376" s="1"/>
  <c r="N380"/>
  <c r="O379"/>
  <c r="AK374" l="1"/>
  <c r="AI375"/>
  <c r="AJ375" s="1"/>
  <c r="AR374"/>
  <c r="AP375"/>
  <c r="AQ375" s="1"/>
  <c r="K376"/>
  <c r="R374"/>
  <c r="AU400"/>
  <c r="P375"/>
  <c r="Q375" s="1"/>
  <c r="AG403"/>
  <c r="AA403"/>
  <c r="AN402"/>
  <c r="AT401"/>
  <c r="I377"/>
  <c r="J377" s="1"/>
  <c r="N381"/>
  <c r="O380"/>
  <c r="AK375" l="1"/>
  <c r="AI376"/>
  <c r="AJ376" s="1"/>
  <c r="AR375"/>
  <c r="AP376"/>
  <c r="AQ376" s="1"/>
  <c r="K377"/>
  <c r="R375"/>
  <c r="AU401"/>
  <c r="P376"/>
  <c r="Q376" s="1"/>
  <c r="AA404"/>
  <c r="AG404"/>
  <c r="AT402"/>
  <c r="AN403"/>
  <c r="I378"/>
  <c r="J378" s="1"/>
  <c r="N382"/>
  <c r="O381"/>
  <c r="AK376" l="1"/>
  <c r="AI377"/>
  <c r="AJ377" s="1"/>
  <c r="AR376"/>
  <c r="AP377"/>
  <c r="AQ377" s="1"/>
  <c r="K378"/>
  <c r="R376"/>
  <c r="AU402"/>
  <c r="P377"/>
  <c r="Q377" s="1"/>
  <c r="AA405"/>
  <c r="AT403"/>
  <c r="AN404"/>
  <c r="AG405"/>
  <c r="I379"/>
  <c r="J379" s="1"/>
  <c r="N383"/>
  <c r="O382"/>
  <c r="AK377" l="1"/>
  <c r="AI378"/>
  <c r="AJ378" s="1"/>
  <c r="AR377"/>
  <c r="AP378"/>
  <c r="AQ378" s="1"/>
  <c r="R377"/>
  <c r="K379"/>
  <c r="AU403"/>
  <c r="P378"/>
  <c r="Q378" s="1"/>
  <c r="AA406"/>
  <c r="AG406"/>
  <c r="AN405"/>
  <c r="AT404"/>
  <c r="I380"/>
  <c r="J380" s="1"/>
  <c r="N384"/>
  <c r="O383"/>
  <c r="AK378" l="1"/>
  <c r="AI379"/>
  <c r="AJ379" s="1"/>
  <c r="AR378"/>
  <c r="AP379"/>
  <c r="AQ379" s="1"/>
  <c r="K380"/>
  <c r="R378"/>
  <c r="AU404"/>
  <c r="P379"/>
  <c r="Q379" s="1"/>
  <c r="AA407"/>
  <c r="AN406"/>
  <c r="AG407"/>
  <c r="AT405"/>
  <c r="I381"/>
  <c r="J381" s="1"/>
  <c r="N385"/>
  <c r="O384"/>
  <c r="AK379" l="1"/>
  <c r="AI380"/>
  <c r="AJ380" s="1"/>
  <c r="AR379"/>
  <c r="AP380"/>
  <c r="AQ380" s="1"/>
  <c r="R379"/>
  <c r="K381"/>
  <c r="AU405"/>
  <c r="P380"/>
  <c r="Q380" s="1"/>
  <c r="AG408"/>
  <c r="AN407"/>
  <c r="AA408"/>
  <c r="AT406"/>
  <c r="I382"/>
  <c r="J382" s="1"/>
  <c r="N386"/>
  <c r="O385"/>
  <c r="AK380" l="1"/>
  <c r="AI381"/>
  <c r="AJ381" s="1"/>
  <c r="AR380"/>
  <c r="AP381"/>
  <c r="AQ381" s="1"/>
  <c r="K382"/>
  <c r="R380"/>
  <c r="AU406"/>
  <c r="P381"/>
  <c r="Q381" s="1"/>
  <c r="AT407"/>
  <c r="AG409"/>
  <c r="AN408"/>
  <c r="AA409"/>
  <c r="I383"/>
  <c r="J383" s="1"/>
  <c r="N387"/>
  <c r="O386"/>
  <c r="AK381" l="1"/>
  <c r="AI382"/>
  <c r="AJ382" s="1"/>
  <c r="AR381"/>
  <c r="AP382"/>
  <c r="AQ382" s="1"/>
  <c r="K383"/>
  <c r="R381"/>
  <c r="AU407"/>
  <c r="P382"/>
  <c r="Q382" s="1"/>
  <c r="AT408"/>
  <c r="AA410"/>
  <c r="AN409"/>
  <c r="AG410"/>
  <c r="I384"/>
  <c r="J384" s="1"/>
  <c r="N388"/>
  <c r="O387"/>
  <c r="AK382" l="1"/>
  <c r="AI383"/>
  <c r="AJ383" s="1"/>
  <c r="AR382"/>
  <c r="AP383"/>
  <c r="AQ383" s="1"/>
  <c r="R382"/>
  <c r="K384"/>
  <c r="AU408"/>
  <c r="P383"/>
  <c r="Q383" s="1"/>
  <c r="AA411"/>
  <c r="AN410"/>
  <c r="AT409"/>
  <c r="AG411"/>
  <c r="I385"/>
  <c r="J385" s="1"/>
  <c r="N389"/>
  <c r="O388"/>
  <c r="AK383" l="1"/>
  <c r="AI384"/>
  <c r="AJ384" s="1"/>
  <c r="AR383"/>
  <c r="AP384"/>
  <c r="AQ384" s="1"/>
  <c r="K385"/>
  <c r="R383"/>
  <c r="AU409"/>
  <c r="P384"/>
  <c r="Q384" s="1"/>
  <c r="AA412"/>
  <c r="AG412"/>
  <c r="AT410"/>
  <c r="AN411"/>
  <c r="I386"/>
  <c r="J386" s="1"/>
  <c r="N390"/>
  <c r="O389"/>
  <c r="AK384" l="1"/>
  <c r="AI385"/>
  <c r="AJ385" s="1"/>
  <c r="AR384"/>
  <c r="AP385"/>
  <c r="AQ385" s="1"/>
  <c r="R384"/>
  <c r="K386"/>
  <c r="AU410"/>
  <c r="P385"/>
  <c r="Q385" s="1"/>
  <c r="AA413"/>
  <c r="AT411"/>
  <c r="AN412"/>
  <c r="AG413"/>
  <c r="I387"/>
  <c r="J387" s="1"/>
  <c r="N391"/>
  <c r="O390"/>
  <c r="AK385" l="1"/>
  <c r="AI386"/>
  <c r="AJ386" s="1"/>
  <c r="AR385"/>
  <c r="AP386"/>
  <c r="AQ386" s="1"/>
  <c r="K387"/>
  <c r="R385"/>
  <c r="AU411"/>
  <c r="P386"/>
  <c r="Q386" s="1"/>
  <c r="AA414"/>
  <c r="AG414"/>
  <c r="AN413"/>
  <c r="AT412"/>
  <c r="I388"/>
  <c r="J388" s="1"/>
  <c r="N392"/>
  <c r="O391"/>
  <c r="AK386" l="1"/>
  <c r="AI387"/>
  <c r="AJ387" s="1"/>
  <c r="AR386"/>
  <c r="AP387"/>
  <c r="AQ387" s="1"/>
  <c r="R386"/>
  <c r="K388"/>
  <c r="AU412"/>
  <c r="P387"/>
  <c r="Q387" s="1"/>
  <c r="AG415"/>
  <c r="AA415"/>
  <c r="AN414"/>
  <c r="AT413"/>
  <c r="I389"/>
  <c r="J389" s="1"/>
  <c r="N393"/>
  <c r="O392"/>
  <c r="AK387" l="1"/>
  <c r="AI388"/>
  <c r="AJ388" s="1"/>
  <c r="AR387"/>
  <c r="AP388"/>
  <c r="AQ388" s="1"/>
  <c r="K389"/>
  <c r="R387"/>
  <c r="AU413"/>
  <c r="P388"/>
  <c r="Q388" s="1"/>
  <c r="AG416"/>
  <c r="AA416"/>
  <c r="AT414"/>
  <c r="AN415"/>
  <c r="I390"/>
  <c r="J390" s="1"/>
  <c r="N394"/>
  <c r="O393"/>
  <c r="AK388" l="1"/>
  <c r="AI389"/>
  <c r="AJ389" s="1"/>
  <c r="AR388"/>
  <c r="AP389"/>
  <c r="AQ389" s="1"/>
  <c r="R388"/>
  <c r="K390"/>
  <c r="AU414"/>
  <c r="P389"/>
  <c r="Q389" s="1"/>
  <c r="AG417"/>
  <c r="AT415"/>
  <c r="AN416"/>
  <c r="AA417"/>
  <c r="I391"/>
  <c r="J391" s="1"/>
  <c r="N395"/>
  <c r="O394"/>
  <c r="AK389" l="1"/>
  <c r="AI390"/>
  <c r="AJ390" s="1"/>
  <c r="AR389"/>
  <c r="AP390"/>
  <c r="AQ390" s="1"/>
  <c r="K391"/>
  <c r="R389"/>
  <c r="AU415"/>
  <c r="P390"/>
  <c r="Q390" s="1"/>
  <c r="AG418"/>
  <c r="AA418"/>
  <c r="AN417"/>
  <c r="AT416"/>
  <c r="I392"/>
  <c r="J392" s="1"/>
  <c r="N396"/>
  <c r="O395"/>
  <c r="AK390" l="1"/>
  <c r="AI391"/>
  <c r="AJ391" s="1"/>
  <c r="AR390"/>
  <c r="AP391"/>
  <c r="AQ391" s="1"/>
  <c r="R390"/>
  <c r="K392"/>
  <c r="AU416"/>
  <c r="P391"/>
  <c r="Q391" s="1"/>
  <c r="AA419"/>
  <c r="AN418"/>
  <c r="AG419"/>
  <c r="AT417"/>
  <c r="I393"/>
  <c r="J393" s="1"/>
  <c r="N397"/>
  <c r="O396"/>
  <c r="AK391" l="1"/>
  <c r="AI392"/>
  <c r="AJ392" s="1"/>
  <c r="AR391"/>
  <c r="AP392"/>
  <c r="AQ392" s="1"/>
  <c r="K393"/>
  <c r="R391"/>
  <c r="AU417"/>
  <c r="P392"/>
  <c r="Q392" s="1"/>
  <c r="AT418"/>
  <c r="AA420"/>
  <c r="AG420"/>
  <c r="AN419"/>
  <c r="I394"/>
  <c r="J394" s="1"/>
  <c r="N398"/>
  <c r="O397"/>
  <c r="AK392" l="1"/>
  <c r="AI393"/>
  <c r="AJ393" s="1"/>
  <c r="AR392"/>
  <c r="AP393"/>
  <c r="AQ393" s="1"/>
  <c r="K394"/>
  <c r="R392"/>
  <c r="AU418"/>
  <c r="P393"/>
  <c r="Q393" s="1"/>
  <c r="AT419"/>
  <c r="AG421"/>
  <c r="AN420"/>
  <c r="AA421"/>
  <c r="I395"/>
  <c r="J395" s="1"/>
  <c r="N399"/>
  <c r="O398"/>
  <c r="AK393" l="1"/>
  <c r="AI394"/>
  <c r="AJ394" s="1"/>
  <c r="AR393"/>
  <c r="AP394"/>
  <c r="AQ394" s="1"/>
  <c r="R393"/>
  <c r="K395"/>
  <c r="AU419"/>
  <c r="P394"/>
  <c r="Q394" s="1"/>
  <c r="AT420"/>
  <c r="AA422"/>
  <c r="AN421"/>
  <c r="AG422"/>
  <c r="I396"/>
  <c r="J396" s="1"/>
  <c r="N400"/>
  <c r="O399"/>
  <c r="AK394" l="1"/>
  <c r="AI395"/>
  <c r="AJ395" s="1"/>
  <c r="AR394"/>
  <c r="AP395"/>
  <c r="AQ395" s="1"/>
  <c r="K396"/>
  <c r="R394"/>
  <c r="AU420"/>
  <c r="P395"/>
  <c r="Q395" s="1"/>
  <c r="AA423"/>
  <c r="AN422"/>
  <c r="AT421"/>
  <c r="AG423"/>
  <c r="I397"/>
  <c r="J397" s="1"/>
  <c r="N401"/>
  <c r="O400"/>
  <c r="AK395" l="1"/>
  <c r="AI396"/>
  <c r="AJ396" s="1"/>
  <c r="AR395"/>
  <c r="AP396"/>
  <c r="AQ396" s="1"/>
  <c r="K397"/>
  <c r="R395"/>
  <c r="AU421"/>
  <c r="P396"/>
  <c r="Q396" s="1"/>
  <c r="AG424"/>
  <c r="AA424"/>
  <c r="AT422"/>
  <c r="AN423"/>
  <c r="I398"/>
  <c r="J398" s="1"/>
  <c r="N402"/>
  <c r="O401"/>
  <c r="AK396" l="1"/>
  <c r="AI397"/>
  <c r="AJ397" s="1"/>
  <c r="AR396"/>
  <c r="AP397"/>
  <c r="AQ397" s="1"/>
  <c r="K398"/>
  <c r="R396"/>
  <c r="AU422"/>
  <c r="P397"/>
  <c r="Q397" s="1"/>
  <c r="AG425"/>
  <c r="AT423"/>
  <c r="AN424"/>
  <c r="AA425"/>
  <c r="I399"/>
  <c r="J399" s="1"/>
  <c r="N403"/>
  <c r="O402"/>
  <c r="AK397" l="1"/>
  <c r="AI398"/>
  <c r="AJ398" s="1"/>
  <c r="AR397"/>
  <c r="AP398"/>
  <c r="AQ398" s="1"/>
  <c r="R397"/>
  <c r="K399"/>
  <c r="AU423"/>
  <c r="P398"/>
  <c r="Q398" s="1"/>
  <c r="AG426"/>
  <c r="AA426"/>
  <c r="AN425"/>
  <c r="AT424"/>
  <c r="I400"/>
  <c r="J400" s="1"/>
  <c r="N404"/>
  <c r="O403"/>
  <c r="AK398" l="1"/>
  <c r="AI399"/>
  <c r="AJ399" s="1"/>
  <c r="AR398"/>
  <c r="AP399"/>
  <c r="AQ399" s="1"/>
  <c r="K400"/>
  <c r="R398"/>
  <c r="AU424"/>
  <c r="P399"/>
  <c r="Q399" s="1"/>
  <c r="AA427"/>
  <c r="AN426"/>
  <c r="AG427"/>
  <c r="AT425"/>
  <c r="I401"/>
  <c r="J401" s="1"/>
  <c r="N405"/>
  <c r="O404"/>
  <c r="AK399" l="1"/>
  <c r="AI400"/>
  <c r="AJ400" s="1"/>
  <c r="AR399"/>
  <c r="AP400"/>
  <c r="AQ400" s="1"/>
  <c r="R399"/>
  <c r="K401"/>
  <c r="AU425"/>
  <c r="P400"/>
  <c r="Q400" s="1"/>
  <c r="AT426"/>
  <c r="AA428"/>
  <c r="AG428"/>
  <c r="AN427"/>
  <c r="I402"/>
  <c r="J402" s="1"/>
  <c r="N406"/>
  <c r="O405"/>
  <c r="AK400" l="1"/>
  <c r="AI401"/>
  <c r="AJ401" s="1"/>
  <c r="AR400"/>
  <c r="AP401"/>
  <c r="AQ401" s="1"/>
  <c r="K402"/>
  <c r="R400"/>
  <c r="AU426"/>
  <c r="P401"/>
  <c r="Q401" s="1"/>
  <c r="AT427"/>
  <c r="AG429"/>
  <c r="AN428"/>
  <c r="AA429"/>
  <c r="I403"/>
  <c r="J403" s="1"/>
  <c r="N407"/>
  <c r="O406"/>
  <c r="AK401" l="1"/>
  <c r="AI402"/>
  <c r="AJ402" s="1"/>
  <c r="AR401"/>
  <c r="AP402"/>
  <c r="AQ402" s="1"/>
  <c r="R401"/>
  <c r="K403"/>
  <c r="AU427"/>
  <c r="P402"/>
  <c r="Q402" s="1"/>
  <c r="AT428"/>
  <c r="AA430"/>
  <c r="AN429"/>
  <c r="AG430"/>
  <c r="I404"/>
  <c r="J404" s="1"/>
  <c r="N408"/>
  <c r="O407"/>
  <c r="AK402" l="1"/>
  <c r="AI403"/>
  <c r="AJ403" s="1"/>
  <c r="AR402"/>
  <c r="AP403"/>
  <c r="AQ403" s="1"/>
  <c r="K404"/>
  <c r="R402"/>
  <c r="AU428"/>
  <c r="P403"/>
  <c r="Q403" s="1"/>
  <c r="AA431"/>
  <c r="AN430"/>
  <c r="AT429"/>
  <c r="AG431"/>
  <c r="I405"/>
  <c r="J405" s="1"/>
  <c r="N409"/>
  <c r="O408"/>
  <c r="AK403" l="1"/>
  <c r="AI404"/>
  <c r="AJ404" s="1"/>
  <c r="AR403"/>
  <c r="AP404"/>
  <c r="AQ404" s="1"/>
  <c r="K405"/>
  <c r="R403"/>
  <c r="AU429"/>
  <c r="P404"/>
  <c r="Q404" s="1"/>
  <c r="AG432"/>
  <c r="AA432"/>
  <c r="AT430"/>
  <c r="AN431"/>
  <c r="I406"/>
  <c r="J406" s="1"/>
  <c r="N410"/>
  <c r="O409"/>
  <c r="AK404" l="1"/>
  <c r="AI405"/>
  <c r="AJ405" s="1"/>
  <c r="AR404"/>
  <c r="AP405"/>
  <c r="AQ405" s="1"/>
  <c r="R404"/>
  <c r="K406"/>
  <c r="AU430"/>
  <c r="P405"/>
  <c r="Q405" s="1"/>
  <c r="AG433"/>
  <c r="AT431"/>
  <c r="AN432"/>
  <c r="AA433"/>
  <c r="I407"/>
  <c r="J407" s="1"/>
  <c r="N411"/>
  <c r="O410"/>
  <c r="AK405" l="1"/>
  <c r="AI406"/>
  <c r="AJ406" s="1"/>
  <c r="AR405"/>
  <c r="AP406"/>
  <c r="AQ406" s="1"/>
  <c r="K407"/>
  <c r="R405"/>
  <c r="AU431"/>
  <c r="P406"/>
  <c r="Q406" s="1"/>
  <c r="AG434"/>
  <c r="AA434"/>
  <c r="AN433"/>
  <c r="AT432"/>
  <c r="I408"/>
  <c r="J408" s="1"/>
  <c r="N412"/>
  <c r="O411"/>
  <c r="AK406" l="1"/>
  <c r="AI407"/>
  <c r="AJ407" s="1"/>
  <c r="AR406"/>
  <c r="AP407"/>
  <c r="AQ407" s="1"/>
  <c r="K408"/>
  <c r="R406"/>
  <c r="AU432"/>
  <c r="P407"/>
  <c r="Q407" s="1"/>
  <c r="AA435"/>
  <c r="AN434"/>
  <c r="AG435"/>
  <c r="AT433"/>
  <c r="I409"/>
  <c r="J409" s="1"/>
  <c r="N413"/>
  <c r="O412"/>
  <c r="AK407" l="1"/>
  <c r="AI408"/>
  <c r="AJ408" s="1"/>
  <c r="AR407"/>
  <c r="AP408"/>
  <c r="AQ408" s="1"/>
  <c r="R407"/>
  <c r="K409"/>
  <c r="AU433"/>
  <c r="P408"/>
  <c r="Q408" s="1"/>
  <c r="AT434"/>
  <c r="AA436"/>
  <c r="AG436"/>
  <c r="AN435"/>
  <c r="I410"/>
  <c r="J410" s="1"/>
  <c r="N414"/>
  <c r="O413"/>
  <c r="AK408" l="1"/>
  <c r="AI409"/>
  <c r="AJ409" s="1"/>
  <c r="AR408"/>
  <c r="AP409"/>
  <c r="AQ409" s="1"/>
  <c r="K410"/>
  <c r="R408"/>
  <c r="AU434"/>
  <c r="P409"/>
  <c r="Q409" s="1"/>
  <c r="AT435"/>
  <c r="AG437"/>
  <c r="AN436"/>
  <c r="AA437"/>
  <c r="I411"/>
  <c r="J411" s="1"/>
  <c r="N415"/>
  <c r="O414"/>
  <c r="AK409" l="1"/>
  <c r="AI410"/>
  <c r="AJ410" s="1"/>
  <c r="AR409"/>
  <c r="AP410"/>
  <c r="AQ410" s="1"/>
  <c r="K411"/>
  <c r="R409"/>
  <c r="AU435"/>
  <c r="P410"/>
  <c r="Q410" s="1"/>
  <c r="AA438"/>
  <c r="AT436"/>
  <c r="AG438"/>
  <c r="AN437"/>
  <c r="I412"/>
  <c r="J412" s="1"/>
  <c r="N416"/>
  <c r="O415"/>
  <c r="AK410" l="1"/>
  <c r="AI411"/>
  <c r="AJ411" s="1"/>
  <c r="AR410"/>
  <c r="AP411"/>
  <c r="AQ411" s="1"/>
  <c r="R410"/>
  <c r="K412"/>
  <c r="AU436"/>
  <c r="P411"/>
  <c r="Q411" s="1"/>
  <c r="AA439"/>
  <c r="AG439"/>
  <c r="AN438"/>
  <c r="AT437"/>
  <c r="I413"/>
  <c r="J413" s="1"/>
  <c r="N417"/>
  <c r="O416"/>
  <c r="AK411" l="1"/>
  <c r="AI412"/>
  <c r="AJ412" s="1"/>
  <c r="AR411"/>
  <c r="AP412"/>
  <c r="AQ412" s="1"/>
  <c r="K413"/>
  <c r="R411"/>
  <c r="AU437"/>
  <c r="P412"/>
  <c r="Q412" s="1"/>
  <c r="AA440"/>
  <c r="AT438"/>
  <c r="AN439"/>
  <c r="AG440"/>
  <c r="I414"/>
  <c r="J414" s="1"/>
  <c r="N418"/>
  <c r="O417"/>
  <c r="AK412" l="1"/>
  <c r="AI413"/>
  <c r="AJ413" s="1"/>
  <c r="AR412"/>
  <c r="AP413"/>
  <c r="AQ413" s="1"/>
  <c r="R412"/>
  <c r="K414"/>
  <c r="AU438"/>
  <c r="P413"/>
  <c r="Q413" s="1"/>
  <c r="AN440"/>
  <c r="AA441"/>
  <c r="AT439"/>
  <c r="AG441"/>
  <c r="I415"/>
  <c r="J415" s="1"/>
  <c r="N419"/>
  <c r="O418"/>
  <c r="AK413" l="1"/>
  <c r="AI414"/>
  <c r="AJ414" s="1"/>
  <c r="AR413"/>
  <c r="AP414"/>
  <c r="AQ414" s="1"/>
  <c r="K415"/>
  <c r="R413"/>
  <c r="AU439"/>
  <c r="P414"/>
  <c r="Q414" s="1"/>
  <c r="AT440"/>
  <c r="AN441"/>
  <c r="AG442"/>
  <c r="AA442"/>
  <c r="I416"/>
  <c r="J416" s="1"/>
  <c r="N420"/>
  <c r="O419"/>
  <c r="AK414" l="1"/>
  <c r="AI415"/>
  <c r="AJ415" s="1"/>
  <c r="AR414"/>
  <c r="AP415"/>
  <c r="AQ415" s="1"/>
  <c r="K416"/>
  <c r="R414"/>
  <c r="AU440"/>
  <c r="P415"/>
  <c r="Q415" s="1"/>
  <c r="AN442"/>
  <c r="AT441"/>
  <c r="AA443"/>
  <c r="AG443"/>
  <c r="I417"/>
  <c r="J417" s="1"/>
  <c r="N421"/>
  <c r="O420"/>
  <c r="AK415" l="1"/>
  <c r="AI416"/>
  <c r="AJ416" s="1"/>
  <c r="AR415"/>
  <c r="AP416"/>
  <c r="AQ416" s="1"/>
  <c r="R415"/>
  <c r="K417"/>
  <c r="AU441"/>
  <c r="P416"/>
  <c r="Q416" s="1"/>
  <c r="AG444"/>
  <c r="AA444"/>
  <c r="AN443"/>
  <c r="AT442"/>
  <c r="I418"/>
  <c r="J418" s="1"/>
  <c r="N422"/>
  <c r="O421"/>
  <c r="AK416" l="1"/>
  <c r="AI417"/>
  <c r="AJ417" s="1"/>
  <c r="AR416"/>
  <c r="AP417"/>
  <c r="AQ417" s="1"/>
  <c r="K418"/>
  <c r="R416"/>
  <c r="AU442"/>
  <c r="P417"/>
  <c r="Q417" s="1"/>
  <c r="AG445"/>
  <c r="AN444"/>
  <c r="AT443"/>
  <c r="AA445"/>
  <c r="I419"/>
  <c r="J419" s="1"/>
  <c r="N423"/>
  <c r="O422"/>
  <c r="AK417" l="1"/>
  <c r="AI418"/>
  <c r="AJ418" s="1"/>
  <c r="AR417"/>
  <c r="AP418"/>
  <c r="AQ418" s="1"/>
  <c r="R417"/>
  <c r="K419"/>
  <c r="AU443"/>
  <c r="P418"/>
  <c r="Q418" s="1"/>
  <c r="AG446"/>
  <c r="AA446"/>
  <c r="AT444"/>
  <c r="AN445"/>
  <c r="I420"/>
  <c r="J420" s="1"/>
  <c r="N424"/>
  <c r="O423"/>
  <c r="AK418" l="1"/>
  <c r="AI419"/>
  <c r="AJ419" s="1"/>
  <c r="AR418"/>
  <c r="AP419"/>
  <c r="AQ419" s="1"/>
  <c r="R418"/>
  <c r="K420"/>
  <c r="AU444"/>
  <c r="P419"/>
  <c r="Q419" s="1"/>
  <c r="AA447"/>
  <c r="AN446"/>
  <c r="AG447"/>
  <c r="AT445"/>
  <c r="I421"/>
  <c r="J421" s="1"/>
  <c r="N425"/>
  <c r="O424"/>
  <c r="AK419" l="1"/>
  <c r="AI420"/>
  <c r="AJ420" s="1"/>
  <c r="AR419"/>
  <c r="AP420"/>
  <c r="AQ420" s="1"/>
  <c r="K421"/>
  <c r="R419"/>
  <c r="AU445"/>
  <c r="P420"/>
  <c r="Q420" s="1"/>
  <c r="AA448"/>
  <c r="AT446"/>
  <c r="AG448"/>
  <c r="AN447"/>
  <c r="I422"/>
  <c r="J422" s="1"/>
  <c r="N426"/>
  <c r="O425"/>
  <c r="AK420" l="1"/>
  <c r="AI421"/>
  <c r="AJ421" s="1"/>
  <c r="AR420"/>
  <c r="AP421"/>
  <c r="AQ421" s="1"/>
  <c r="K422"/>
  <c r="R420"/>
  <c r="AU446"/>
  <c r="P421"/>
  <c r="Q421" s="1"/>
  <c r="AA449"/>
  <c r="AN448"/>
  <c r="AG449"/>
  <c r="AT447"/>
  <c r="I423"/>
  <c r="J423" s="1"/>
  <c r="N427"/>
  <c r="O426"/>
  <c r="AK421" l="1"/>
  <c r="AI422"/>
  <c r="AJ422" s="1"/>
  <c r="AR421"/>
  <c r="AP422"/>
  <c r="AQ422" s="1"/>
  <c r="K423"/>
  <c r="R421"/>
  <c r="AU447"/>
  <c r="P422"/>
  <c r="Q422" s="1"/>
  <c r="AN449"/>
  <c r="AA450"/>
  <c r="AG450"/>
  <c r="AT448"/>
  <c r="I424"/>
  <c r="J424" s="1"/>
  <c r="N428"/>
  <c r="O427"/>
  <c r="AK422" l="1"/>
  <c r="AI423"/>
  <c r="AJ423" s="1"/>
  <c r="AR422"/>
  <c r="AP423"/>
  <c r="AQ423" s="1"/>
  <c r="R422"/>
  <c r="K424"/>
  <c r="AU448"/>
  <c r="P423"/>
  <c r="Q423" s="1"/>
  <c r="AG451"/>
  <c r="AA451"/>
  <c r="AN450"/>
  <c r="AT449"/>
  <c r="I425"/>
  <c r="J425" s="1"/>
  <c r="N429"/>
  <c r="O428"/>
  <c r="AK423" l="1"/>
  <c r="AI424"/>
  <c r="AJ424" s="1"/>
  <c r="AR423"/>
  <c r="AP424"/>
  <c r="AQ424" s="1"/>
  <c r="K425"/>
  <c r="R423"/>
  <c r="AU449"/>
  <c r="P424"/>
  <c r="Q424" s="1"/>
  <c r="AA452"/>
  <c r="AG452"/>
  <c r="AT450"/>
  <c r="AN451"/>
  <c r="I426"/>
  <c r="J426" s="1"/>
  <c r="N430"/>
  <c r="O429"/>
  <c r="AK424" l="1"/>
  <c r="AI425"/>
  <c r="AJ425" s="1"/>
  <c r="AR424"/>
  <c r="AP425"/>
  <c r="AQ425" s="1"/>
  <c r="K426"/>
  <c r="R424"/>
  <c r="AU450"/>
  <c r="P425"/>
  <c r="Q425" s="1"/>
  <c r="AA453"/>
  <c r="AT451"/>
  <c r="AN452"/>
  <c r="AG453"/>
  <c r="I427"/>
  <c r="J427" s="1"/>
  <c r="N431"/>
  <c r="O430"/>
  <c r="AK425" l="1"/>
  <c r="AI426"/>
  <c r="AJ426" s="1"/>
  <c r="AR425"/>
  <c r="AP426"/>
  <c r="AQ426" s="1"/>
  <c r="R425"/>
  <c r="K427"/>
  <c r="AU451"/>
  <c r="P426"/>
  <c r="Q426" s="1"/>
  <c r="AA454"/>
  <c r="AG454"/>
  <c r="AN453"/>
  <c r="AT452"/>
  <c r="I428"/>
  <c r="J428" s="1"/>
  <c r="N432"/>
  <c r="O431"/>
  <c r="AK426" l="1"/>
  <c r="AI427"/>
  <c r="AJ427" s="1"/>
  <c r="AR426"/>
  <c r="AP427"/>
  <c r="AQ427" s="1"/>
  <c r="K428"/>
  <c r="R426"/>
  <c r="AU452"/>
  <c r="P427"/>
  <c r="Q427" s="1"/>
  <c r="AA455"/>
  <c r="AN454"/>
  <c r="AG455"/>
  <c r="AT453"/>
  <c r="I429"/>
  <c r="J429" s="1"/>
  <c r="N433"/>
  <c r="O432"/>
  <c r="AK427" l="1"/>
  <c r="AI428"/>
  <c r="AJ428" s="1"/>
  <c r="AR427"/>
  <c r="AP428"/>
  <c r="AQ428" s="1"/>
  <c r="R427"/>
  <c r="K429"/>
  <c r="AU453"/>
  <c r="P428"/>
  <c r="Q428" s="1"/>
  <c r="AT454"/>
  <c r="AA456"/>
  <c r="AG456"/>
  <c r="AN455"/>
  <c r="I430"/>
  <c r="J430" s="1"/>
  <c r="N434"/>
  <c r="O433"/>
  <c r="AK428" l="1"/>
  <c r="AI429"/>
  <c r="AJ429" s="1"/>
  <c r="AR428"/>
  <c r="AP429"/>
  <c r="AQ429" s="1"/>
  <c r="K430"/>
  <c r="R428"/>
  <c r="AU454"/>
  <c r="P429"/>
  <c r="Q429" s="1"/>
  <c r="AT455"/>
  <c r="AG457"/>
  <c r="AN456"/>
  <c r="AA457"/>
  <c r="I431"/>
  <c r="J431" s="1"/>
  <c r="N435"/>
  <c r="O434"/>
  <c r="AK429" l="1"/>
  <c r="AI430"/>
  <c r="AJ430" s="1"/>
  <c r="AR429"/>
  <c r="AP430"/>
  <c r="AQ430" s="1"/>
  <c r="R429"/>
  <c r="K431"/>
  <c r="AU455"/>
  <c r="P430"/>
  <c r="Q430" s="1"/>
  <c r="AT456"/>
  <c r="AA458"/>
  <c r="AN457"/>
  <c r="AG458"/>
  <c r="I432"/>
  <c r="J432" s="1"/>
  <c r="N436"/>
  <c r="O435"/>
  <c r="AK430" l="1"/>
  <c r="AI431"/>
  <c r="AJ431" s="1"/>
  <c r="AR430"/>
  <c r="AP431"/>
  <c r="AQ431" s="1"/>
  <c r="K432"/>
  <c r="R430"/>
  <c r="AU456"/>
  <c r="P431"/>
  <c r="Q431" s="1"/>
  <c r="AA459"/>
  <c r="AN458"/>
  <c r="AT457"/>
  <c r="AG459"/>
  <c r="I433"/>
  <c r="J433" s="1"/>
  <c r="N437"/>
  <c r="O436"/>
  <c r="AK431" l="1"/>
  <c r="AI432"/>
  <c r="AJ432" s="1"/>
  <c r="AR431"/>
  <c r="AP432"/>
  <c r="AQ432" s="1"/>
  <c r="R431"/>
  <c r="K433"/>
  <c r="AU457"/>
  <c r="P432"/>
  <c r="Q432" s="1"/>
  <c r="AG460"/>
  <c r="AA460"/>
  <c r="AT458"/>
  <c r="AN459"/>
  <c r="I434"/>
  <c r="J434" s="1"/>
  <c r="N438"/>
  <c r="O437"/>
  <c r="AK432" l="1"/>
  <c r="AI433"/>
  <c r="AJ433" s="1"/>
  <c r="AR432"/>
  <c r="AP433"/>
  <c r="AQ433" s="1"/>
  <c r="R432"/>
  <c r="K434"/>
  <c r="AU458"/>
  <c r="P433"/>
  <c r="Q433" s="1"/>
  <c r="AG461"/>
  <c r="AT459"/>
  <c r="AN460"/>
  <c r="AA461"/>
  <c r="I435"/>
  <c r="J435" s="1"/>
  <c r="N439"/>
  <c r="O438"/>
  <c r="AK433" l="1"/>
  <c r="AI434"/>
  <c r="AJ434" s="1"/>
  <c r="AR433"/>
  <c r="AP434"/>
  <c r="AQ434" s="1"/>
  <c r="K435"/>
  <c r="R433"/>
  <c r="AU459"/>
  <c r="P434"/>
  <c r="Q434" s="1"/>
  <c r="AG462"/>
  <c r="AA462"/>
  <c r="AN461"/>
  <c r="AT460"/>
  <c r="I436"/>
  <c r="J436" s="1"/>
  <c r="N440"/>
  <c r="O439"/>
  <c r="AK434" l="1"/>
  <c r="AI435"/>
  <c r="AJ435" s="1"/>
  <c r="AR434"/>
  <c r="AP435"/>
  <c r="AQ435" s="1"/>
  <c r="R434"/>
  <c r="K436"/>
  <c r="AU460"/>
  <c r="P435"/>
  <c r="Q435" s="1"/>
  <c r="AA463"/>
  <c r="AN462"/>
  <c r="AG463"/>
  <c r="AT461"/>
  <c r="I437"/>
  <c r="J437" s="1"/>
  <c r="N441"/>
  <c r="O440"/>
  <c r="AK435" l="1"/>
  <c r="AI436"/>
  <c r="AJ436" s="1"/>
  <c r="AR435"/>
  <c r="AP436"/>
  <c r="AQ436" s="1"/>
  <c r="K437"/>
  <c r="R435"/>
  <c r="AU461"/>
  <c r="P436"/>
  <c r="Q436" s="1"/>
  <c r="AA464"/>
  <c r="AT462"/>
  <c r="AG464"/>
  <c r="AN463"/>
  <c r="I438"/>
  <c r="J438" s="1"/>
  <c r="N442"/>
  <c r="O441"/>
  <c r="AK436" l="1"/>
  <c r="AI437"/>
  <c r="AJ437" s="1"/>
  <c r="AR436"/>
  <c r="AP437"/>
  <c r="AQ437" s="1"/>
  <c r="K438"/>
  <c r="R436"/>
  <c r="AU462"/>
  <c r="P437"/>
  <c r="Q437" s="1"/>
  <c r="AA465"/>
  <c r="AG465"/>
  <c r="AN464"/>
  <c r="AT463"/>
  <c r="I439"/>
  <c r="J439" s="1"/>
  <c r="N443"/>
  <c r="O442"/>
  <c r="AK437" l="1"/>
  <c r="AI438"/>
  <c r="AJ438" s="1"/>
  <c r="AR437"/>
  <c r="AP438"/>
  <c r="AQ438" s="1"/>
  <c r="R437"/>
  <c r="K439"/>
  <c r="AU463"/>
  <c r="P438"/>
  <c r="Q438" s="1"/>
  <c r="AA466"/>
  <c r="AT464"/>
  <c r="AN465"/>
  <c r="AG466"/>
  <c r="I440"/>
  <c r="J440" s="1"/>
  <c r="N444"/>
  <c r="O443"/>
  <c r="AK438" l="1"/>
  <c r="AI439"/>
  <c r="AJ439" s="1"/>
  <c r="AR438"/>
  <c r="AP439"/>
  <c r="AQ439" s="1"/>
  <c r="K440"/>
  <c r="R438"/>
  <c r="AU464"/>
  <c r="P439"/>
  <c r="Q439" s="1"/>
  <c r="AT465"/>
  <c r="AN466"/>
  <c r="AA467"/>
  <c r="AG467"/>
  <c r="I441"/>
  <c r="J441" s="1"/>
  <c r="N445"/>
  <c r="O444"/>
  <c r="AK439" l="1"/>
  <c r="AI440"/>
  <c r="AJ440" s="1"/>
  <c r="AR439"/>
  <c r="AP440"/>
  <c r="AQ440" s="1"/>
  <c r="R439"/>
  <c r="K441"/>
  <c r="AU465"/>
  <c r="P440"/>
  <c r="Q440" s="1"/>
  <c r="AT466"/>
  <c r="AG468"/>
  <c r="AA468"/>
  <c r="AN467"/>
  <c r="I442"/>
  <c r="J442" s="1"/>
  <c r="N446"/>
  <c r="O445"/>
  <c r="AK440" l="1"/>
  <c r="AI441"/>
  <c r="AJ441" s="1"/>
  <c r="AR440"/>
  <c r="AP441"/>
  <c r="AQ441" s="1"/>
  <c r="K442"/>
  <c r="R440"/>
  <c r="AU466"/>
  <c r="P441"/>
  <c r="Q441" s="1"/>
  <c r="AT467"/>
  <c r="AA469"/>
  <c r="AN468"/>
  <c r="AG469"/>
  <c r="I443"/>
  <c r="J443" s="1"/>
  <c r="N447"/>
  <c r="O446"/>
  <c r="AK441" l="1"/>
  <c r="AI442"/>
  <c r="AJ442" s="1"/>
  <c r="AR441"/>
  <c r="AP442"/>
  <c r="AQ442" s="1"/>
  <c r="K443"/>
  <c r="R441"/>
  <c r="AU467"/>
  <c r="P442"/>
  <c r="Q442" s="1"/>
  <c r="AT468"/>
  <c r="AG470"/>
  <c r="AN469"/>
  <c r="AA470"/>
  <c r="I444"/>
  <c r="J444" s="1"/>
  <c r="N448"/>
  <c r="O447"/>
  <c r="AK442" l="1"/>
  <c r="AI443"/>
  <c r="AJ443" s="1"/>
  <c r="AR442"/>
  <c r="AP443"/>
  <c r="AQ443" s="1"/>
  <c r="K444"/>
  <c r="R442"/>
  <c r="AU468"/>
  <c r="P443"/>
  <c r="Q443" s="1"/>
  <c r="AA471"/>
  <c r="AN470"/>
  <c r="AT469"/>
  <c r="AG471"/>
  <c r="I445"/>
  <c r="J445" s="1"/>
  <c r="N449"/>
  <c r="O448"/>
  <c r="AK443" l="1"/>
  <c r="AI444"/>
  <c r="AJ444" s="1"/>
  <c r="AR443"/>
  <c r="AP444"/>
  <c r="AQ444" s="1"/>
  <c r="K445"/>
  <c r="R443"/>
  <c r="AU469"/>
  <c r="P444"/>
  <c r="Q444" s="1"/>
  <c r="AG472"/>
  <c r="AA472"/>
  <c r="AT470"/>
  <c r="AN471"/>
  <c r="I446"/>
  <c r="J446" s="1"/>
  <c r="N450"/>
  <c r="O449"/>
  <c r="AK444" l="1"/>
  <c r="AI445"/>
  <c r="AJ445" s="1"/>
  <c r="AR444"/>
  <c r="AP445"/>
  <c r="AQ445" s="1"/>
  <c r="K446"/>
  <c r="R444"/>
  <c r="AU470"/>
  <c r="P445"/>
  <c r="Q445" s="1"/>
  <c r="AG473"/>
  <c r="AT471"/>
  <c r="AN472"/>
  <c r="AA473"/>
  <c r="I447"/>
  <c r="J447" s="1"/>
  <c r="N451"/>
  <c r="O450"/>
  <c r="AK445" l="1"/>
  <c r="AI446"/>
  <c r="AJ446" s="1"/>
  <c r="AR445"/>
  <c r="AP446"/>
  <c r="AQ446" s="1"/>
  <c r="K447"/>
  <c r="R445"/>
  <c r="AU471"/>
  <c r="P446"/>
  <c r="Q446" s="1"/>
  <c r="AG474"/>
  <c r="AA474"/>
  <c r="AN473"/>
  <c r="AT472"/>
  <c r="I448"/>
  <c r="J448" s="1"/>
  <c r="N452"/>
  <c r="O451"/>
  <c r="AK446" l="1"/>
  <c r="AI447"/>
  <c r="AJ447" s="1"/>
  <c r="AR446"/>
  <c r="AP447"/>
  <c r="AQ447" s="1"/>
  <c r="K448"/>
  <c r="R446"/>
  <c r="AU472"/>
  <c r="P447"/>
  <c r="Q447" s="1"/>
  <c r="AN474"/>
  <c r="AG475"/>
  <c r="AA475"/>
  <c r="AT473"/>
  <c r="I449"/>
  <c r="J449" s="1"/>
  <c r="N453"/>
  <c r="O452"/>
  <c r="AK447" l="1"/>
  <c r="AI448"/>
  <c r="AJ448" s="1"/>
  <c r="AR447"/>
  <c r="AP448"/>
  <c r="AQ448" s="1"/>
  <c r="R447"/>
  <c r="K449"/>
  <c r="AU473"/>
  <c r="P448"/>
  <c r="Q448" s="1"/>
  <c r="AG476"/>
  <c r="AN475"/>
  <c r="AT474"/>
  <c r="AA476"/>
  <c r="I450"/>
  <c r="J450" s="1"/>
  <c r="N454"/>
  <c r="O453"/>
  <c r="AK448" l="1"/>
  <c r="AI449"/>
  <c r="AJ449" s="1"/>
  <c r="AR448"/>
  <c r="AP449"/>
  <c r="AQ449" s="1"/>
  <c r="K450"/>
  <c r="R448"/>
  <c r="AU474"/>
  <c r="P449"/>
  <c r="Q449" s="1"/>
  <c r="AA477"/>
  <c r="AG477"/>
  <c r="AN476"/>
  <c r="AT475"/>
  <c r="I451"/>
  <c r="J451" s="1"/>
  <c r="N455"/>
  <c r="O454"/>
  <c r="AK449" l="1"/>
  <c r="AI450"/>
  <c r="AJ450" s="1"/>
  <c r="AR449"/>
  <c r="AP450"/>
  <c r="AQ450" s="1"/>
  <c r="R449"/>
  <c r="K451"/>
  <c r="AU475"/>
  <c r="P450"/>
  <c r="Q450" s="1"/>
  <c r="AA478"/>
  <c r="AT476"/>
  <c r="AN477"/>
  <c r="AG478"/>
  <c r="I452"/>
  <c r="J452" s="1"/>
  <c r="N456"/>
  <c r="O455"/>
  <c r="AK450" l="1"/>
  <c r="AI451"/>
  <c r="AJ451" s="1"/>
  <c r="AR450"/>
  <c r="AP451"/>
  <c r="AQ451" s="1"/>
  <c r="K452"/>
  <c r="R450"/>
  <c r="AU476"/>
  <c r="P451"/>
  <c r="Q451" s="1"/>
  <c r="AT477"/>
  <c r="AN478"/>
  <c r="AA479"/>
  <c r="AG479"/>
  <c r="I453"/>
  <c r="J453" s="1"/>
  <c r="N457"/>
  <c r="O456"/>
  <c r="AK451" l="1"/>
  <c r="AI452"/>
  <c r="AJ452" s="1"/>
  <c r="AR451"/>
  <c r="AP452"/>
  <c r="AQ452" s="1"/>
  <c r="R451"/>
  <c r="K453"/>
  <c r="AU477"/>
  <c r="P452"/>
  <c r="Q452" s="1"/>
  <c r="AT478"/>
  <c r="AG480"/>
  <c r="AA480"/>
  <c r="AN479"/>
  <c r="I454"/>
  <c r="J454" s="1"/>
  <c r="N458"/>
  <c r="O457"/>
  <c r="AK452" l="1"/>
  <c r="AI453"/>
  <c r="AJ453" s="1"/>
  <c r="AR452"/>
  <c r="AP453"/>
  <c r="AQ453" s="1"/>
  <c r="K454"/>
  <c r="R452"/>
  <c r="AU478"/>
  <c r="P453"/>
  <c r="Q453" s="1"/>
  <c r="AT479"/>
  <c r="AA481"/>
  <c r="AN480"/>
  <c r="AG481"/>
  <c r="I455"/>
  <c r="J455" s="1"/>
  <c r="N459"/>
  <c r="O458"/>
  <c r="AK453" l="1"/>
  <c r="AI454"/>
  <c r="AJ454" s="1"/>
  <c r="AR453"/>
  <c r="AP454"/>
  <c r="AQ454" s="1"/>
  <c r="K455"/>
  <c r="R453"/>
  <c r="AU479"/>
  <c r="P454"/>
  <c r="Q454" s="1"/>
  <c r="AT480"/>
  <c r="AG482"/>
  <c r="AN481"/>
  <c r="AA482"/>
  <c r="I456"/>
  <c r="J456" s="1"/>
  <c r="N460"/>
  <c r="O459"/>
  <c r="AK454" l="1"/>
  <c r="AI455"/>
  <c r="AJ455" s="1"/>
  <c r="AR454"/>
  <c r="AP455"/>
  <c r="AQ455" s="1"/>
  <c r="R454"/>
  <c r="K456"/>
  <c r="AU480"/>
  <c r="P455"/>
  <c r="Q455" s="1"/>
  <c r="AA483"/>
  <c r="AN482"/>
  <c r="AT481"/>
  <c r="AG483"/>
  <c r="I457"/>
  <c r="J457" s="1"/>
  <c r="N461"/>
  <c r="O460"/>
  <c r="AK455" l="1"/>
  <c r="AI456"/>
  <c r="AJ456" s="1"/>
  <c r="AR455"/>
  <c r="AP456"/>
  <c r="AQ456" s="1"/>
  <c r="K457"/>
  <c r="R455"/>
  <c r="AU481"/>
  <c r="P456"/>
  <c r="Q456" s="1"/>
  <c r="AG484"/>
  <c r="AA484"/>
  <c r="AT482"/>
  <c r="AN483"/>
  <c r="I458"/>
  <c r="J458" s="1"/>
  <c r="N462"/>
  <c r="O461"/>
  <c r="AK456" l="1"/>
  <c r="AI457"/>
  <c r="AJ457" s="1"/>
  <c r="AR456"/>
  <c r="AP457"/>
  <c r="AQ457" s="1"/>
  <c r="R456"/>
  <c r="K458"/>
  <c r="AU482"/>
  <c r="P457"/>
  <c r="Q457" s="1"/>
  <c r="AG485"/>
  <c r="AT483"/>
  <c r="AN484"/>
  <c r="AA485"/>
  <c r="I459"/>
  <c r="J459" s="1"/>
  <c r="N463"/>
  <c r="O462"/>
  <c r="AK457" l="1"/>
  <c r="AI458"/>
  <c r="AJ458" s="1"/>
  <c r="AR457"/>
  <c r="AP458"/>
  <c r="AQ458" s="1"/>
  <c r="K459"/>
  <c r="R457"/>
  <c r="AU483"/>
  <c r="P458"/>
  <c r="Q458" s="1"/>
  <c r="AA486"/>
  <c r="AG486"/>
  <c r="AN485"/>
  <c r="AT484"/>
  <c r="I460"/>
  <c r="J460" s="1"/>
  <c r="N464"/>
  <c r="O463"/>
  <c r="AK458" l="1"/>
  <c r="AI459"/>
  <c r="AJ459" s="1"/>
  <c r="AR458"/>
  <c r="AP459"/>
  <c r="AQ459" s="1"/>
  <c r="R458"/>
  <c r="K460"/>
  <c r="AU484"/>
  <c r="P459"/>
  <c r="Q459" s="1"/>
  <c r="AA487"/>
  <c r="AN486"/>
  <c r="AG487"/>
  <c r="AT485"/>
  <c r="I461"/>
  <c r="J461" s="1"/>
  <c r="N465"/>
  <c r="O464"/>
  <c r="AK459" l="1"/>
  <c r="AI460"/>
  <c r="AJ460" s="1"/>
  <c r="AR459"/>
  <c r="AP460"/>
  <c r="AQ460" s="1"/>
  <c r="K461"/>
  <c r="R459"/>
  <c r="AU485"/>
  <c r="P460"/>
  <c r="Q460" s="1"/>
  <c r="AT486"/>
  <c r="AA488"/>
  <c r="AG488"/>
  <c r="AN487"/>
  <c r="I462"/>
  <c r="J462" s="1"/>
  <c r="N466"/>
  <c r="O465"/>
  <c r="AK460" l="1"/>
  <c r="AI461"/>
  <c r="AJ461" s="1"/>
  <c r="AR460"/>
  <c r="AP461"/>
  <c r="AQ461" s="1"/>
  <c r="R460"/>
  <c r="K462"/>
  <c r="AU486"/>
  <c r="P461"/>
  <c r="Q461" s="1"/>
  <c r="AT487"/>
  <c r="AG489"/>
  <c r="AN488"/>
  <c r="AA489"/>
  <c r="I463"/>
  <c r="J463" s="1"/>
  <c r="N467"/>
  <c r="O466"/>
  <c r="AK461" l="1"/>
  <c r="AI462"/>
  <c r="AJ462" s="1"/>
  <c r="AR461"/>
  <c r="AP462"/>
  <c r="AQ462" s="1"/>
  <c r="K463"/>
  <c r="R461"/>
  <c r="AU487"/>
  <c r="P462"/>
  <c r="Q462" s="1"/>
  <c r="AT488"/>
  <c r="AA490"/>
  <c r="AN489"/>
  <c r="AG490"/>
  <c r="I464"/>
  <c r="J464" s="1"/>
  <c r="N468"/>
  <c r="O467"/>
  <c r="AK462" l="1"/>
  <c r="AI463"/>
  <c r="AJ463" s="1"/>
  <c r="AR462"/>
  <c r="AP463"/>
  <c r="AQ463" s="1"/>
  <c r="K464"/>
  <c r="R462"/>
  <c r="AU488"/>
  <c r="P463"/>
  <c r="Q463" s="1"/>
  <c r="AA491"/>
  <c r="AN490"/>
  <c r="AT489"/>
  <c r="AG491"/>
  <c r="I465"/>
  <c r="J465" s="1"/>
  <c r="N469"/>
  <c r="O468"/>
  <c r="AK463" l="1"/>
  <c r="AI464"/>
  <c r="AJ464" s="1"/>
  <c r="AR463"/>
  <c r="AP464"/>
  <c r="AQ464" s="1"/>
  <c r="R463"/>
  <c r="K465"/>
  <c r="AU489"/>
  <c r="P464"/>
  <c r="Q464" s="1"/>
  <c r="AG492"/>
  <c r="AA492"/>
  <c r="AT490"/>
  <c r="AN491"/>
  <c r="I466"/>
  <c r="J466" s="1"/>
  <c r="N470"/>
  <c r="O469"/>
  <c r="AK464" l="1"/>
  <c r="AI465"/>
  <c r="AJ465" s="1"/>
  <c r="AR464"/>
  <c r="AP465"/>
  <c r="AQ465" s="1"/>
  <c r="K466"/>
  <c r="R464"/>
  <c r="AU490"/>
  <c r="P465"/>
  <c r="Q465" s="1"/>
  <c r="AG493"/>
  <c r="AT491"/>
  <c r="AN492"/>
  <c r="AA493"/>
  <c r="I467"/>
  <c r="J467" s="1"/>
  <c r="N471"/>
  <c r="O470"/>
  <c r="AK465" l="1"/>
  <c r="AI466"/>
  <c r="AJ466" s="1"/>
  <c r="AR465"/>
  <c r="AP466"/>
  <c r="AQ466" s="1"/>
  <c r="K467"/>
  <c r="R465"/>
  <c r="AU491"/>
  <c r="P466"/>
  <c r="Q466" s="1"/>
  <c r="AG494"/>
  <c r="AA494"/>
  <c r="AN493"/>
  <c r="AT492"/>
  <c r="I468"/>
  <c r="J468" s="1"/>
  <c r="N472"/>
  <c r="O471"/>
  <c r="AK466" l="1"/>
  <c r="AI467"/>
  <c r="AJ467" s="1"/>
  <c r="AR466"/>
  <c r="AP467"/>
  <c r="AQ467" s="1"/>
  <c r="K468"/>
  <c r="R466"/>
  <c r="AU492"/>
  <c r="P467"/>
  <c r="Q467" s="1"/>
  <c r="AG495"/>
  <c r="AT493"/>
  <c r="AN494"/>
  <c r="AA495"/>
  <c r="I469"/>
  <c r="J469" s="1"/>
  <c r="N473"/>
  <c r="O472"/>
  <c r="AK467" l="1"/>
  <c r="AI468"/>
  <c r="AJ468" s="1"/>
  <c r="AR467"/>
  <c r="AP468"/>
  <c r="AQ468" s="1"/>
  <c r="R467"/>
  <c r="K469"/>
  <c r="AU493"/>
  <c r="P468"/>
  <c r="Q468" s="1"/>
  <c r="AT494"/>
  <c r="AN495"/>
  <c r="AG496"/>
  <c r="AA496"/>
  <c r="I470"/>
  <c r="J470" s="1"/>
  <c r="N474"/>
  <c r="O473"/>
  <c r="AK468" l="1"/>
  <c r="AI469"/>
  <c r="AJ469" s="1"/>
  <c r="AR468"/>
  <c r="AP469"/>
  <c r="AQ469" s="1"/>
  <c r="K470"/>
  <c r="R468"/>
  <c r="AU494"/>
  <c r="P469"/>
  <c r="Q469" s="1"/>
  <c r="AT495"/>
  <c r="AA497"/>
  <c r="AG497"/>
  <c r="AN496"/>
  <c r="I471"/>
  <c r="J471" s="1"/>
  <c r="N475"/>
  <c r="O474"/>
  <c r="AK469" l="1"/>
  <c r="AI470"/>
  <c r="AJ470" s="1"/>
  <c r="AR469"/>
  <c r="AP470"/>
  <c r="AQ470" s="1"/>
  <c r="R469"/>
  <c r="K471"/>
  <c r="AU495"/>
  <c r="P470"/>
  <c r="Q470" s="1"/>
  <c r="AT496"/>
  <c r="AG498"/>
  <c r="AN497"/>
  <c r="AA498"/>
  <c r="I472"/>
  <c r="J472" s="1"/>
  <c r="N476"/>
  <c r="O475"/>
  <c r="AK470" l="1"/>
  <c r="AI471"/>
  <c r="AJ471" s="1"/>
  <c r="AR470"/>
  <c r="AP471"/>
  <c r="AQ471" s="1"/>
  <c r="R470"/>
  <c r="K472"/>
  <c r="AU496"/>
  <c r="P471"/>
  <c r="Q471" s="1"/>
  <c r="AT497"/>
  <c r="AA499"/>
  <c r="AN498"/>
  <c r="AG499"/>
  <c r="I473"/>
  <c r="J473" s="1"/>
  <c r="N477"/>
  <c r="O476"/>
  <c r="AK471" l="1"/>
  <c r="AI472"/>
  <c r="AJ472" s="1"/>
  <c r="AR471"/>
  <c r="AP472"/>
  <c r="AQ472" s="1"/>
  <c r="K473"/>
  <c r="R471"/>
  <c r="AU497"/>
  <c r="P472"/>
  <c r="Q472" s="1"/>
  <c r="AN499"/>
  <c r="AT498"/>
  <c r="AA500"/>
  <c r="AG500"/>
  <c r="I474"/>
  <c r="J474" s="1"/>
  <c r="O477"/>
  <c r="N478"/>
  <c r="AK472" l="1"/>
  <c r="AI473"/>
  <c r="AJ473" s="1"/>
  <c r="AR472"/>
  <c r="AP473"/>
  <c r="AQ473" s="1"/>
  <c r="K474"/>
  <c r="R472"/>
  <c r="AU498"/>
  <c r="P473"/>
  <c r="Q473" s="1"/>
  <c r="AA501"/>
  <c r="AN500"/>
  <c r="AG501"/>
  <c r="AT499"/>
  <c r="I475"/>
  <c r="J475" s="1"/>
  <c r="O478"/>
  <c r="N479"/>
  <c r="AK473" l="1"/>
  <c r="AI474"/>
  <c r="AJ474" s="1"/>
  <c r="AR473"/>
  <c r="AP474"/>
  <c r="AQ474" s="1"/>
  <c r="K475"/>
  <c r="R473"/>
  <c r="AU499"/>
  <c r="P474"/>
  <c r="Q474" s="1"/>
  <c r="AN501"/>
  <c r="AA502"/>
  <c r="AG502"/>
  <c r="AT500"/>
  <c r="I476"/>
  <c r="J476" s="1"/>
  <c r="O479"/>
  <c r="N480"/>
  <c r="AK474" l="1"/>
  <c r="AI475"/>
  <c r="AJ475" s="1"/>
  <c r="AR474"/>
  <c r="AP475"/>
  <c r="AQ475" s="1"/>
  <c r="R474"/>
  <c r="K476"/>
  <c r="AU500"/>
  <c r="P475"/>
  <c r="Q475" s="1"/>
  <c r="AT501"/>
  <c r="AG503"/>
  <c r="AN502"/>
  <c r="AA503"/>
  <c r="I477"/>
  <c r="J477" s="1"/>
  <c r="O480"/>
  <c r="N481"/>
  <c r="AK475" l="1"/>
  <c r="AI476"/>
  <c r="AJ476" s="1"/>
  <c r="AR475"/>
  <c r="AP476"/>
  <c r="AQ476" s="1"/>
  <c r="K477"/>
  <c r="R475"/>
  <c r="AU501"/>
  <c r="P476"/>
  <c r="Q476" s="1"/>
  <c r="AG504"/>
  <c r="AN503"/>
  <c r="AT502"/>
  <c r="AA504"/>
  <c r="I478"/>
  <c r="J478" s="1"/>
  <c r="O481"/>
  <c r="N482"/>
  <c r="AK476" l="1"/>
  <c r="AI477"/>
  <c r="AJ477" s="1"/>
  <c r="AR476"/>
  <c r="AP477"/>
  <c r="AQ477" s="1"/>
  <c r="K478"/>
  <c r="R476"/>
  <c r="AU502"/>
  <c r="P477"/>
  <c r="Q477" s="1"/>
  <c r="AA505"/>
  <c r="AG505"/>
  <c r="AT503"/>
  <c r="AN504"/>
  <c r="I479"/>
  <c r="J479" s="1"/>
  <c r="O482"/>
  <c r="N483"/>
  <c r="AK477" l="1"/>
  <c r="AI478"/>
  <c r="AJ478" s="1"/>
  <c r="AR477"/>
  <c r="AP478"/>
  <c r="AQ478" s="1"/>
  <c r="K479"/>
  <c r="R477"/>
  <c r="AU503"/>
  <c r="P478"/>
  <c r="Q478" s="1"/>
  <c r="AA506"/>
  <c r="AT504"/>
  <c r="AN505"/>
  <c r="AG506"/>
  <c r="I480"/>
  <c r="J480" s="1"/>
  <c r="O483"/>
  <c r="N484"/>
  <c r="AK478" l="1"/>
  <c r="AI479"/>
  <c r="AJ479" s="1"/>
  <c r="AR478"/>
  <c r="AP479"/>
  <c r="AQ479" s="1"/>
  <c r="K480"/>
  <c r="R478"/>
  <c r="AU504"/>
  <c r="P479"/>
  <c r="Q479" s="1"/>
  <c r="AA507"/>
  <c r="AG507"/>
  <c r="AN506"/>
  <c r="AT505"/>
  <c r="I481"/>
  <c r="J481" s="1"/>
  <c r="O484"/>
  <c r="N485"/>
  <c r="AK479" l="1"/>
  <c r="AI480"/>
  <c r="AJ480" s="1"/>
  <c r="AR479"/>
  <c r="AP480"/>
  <c r="AQ480" s="1"/>
  <c r="K481"/>
  <c r="R479"/>
  <c r="AU505"/>
  <c r="P480"/>
  <c r="Q480" s="1"/>
  <c r="AG508"/>
  <c r="AN507"/>
  <c r="AA508"/>
  <c r="AT506"/>
  <c r="I482"/>
  <c r="J482" s="1"/>
  <c r="O485"/>
  <c r="N486"/>
  <c r="AK480" l="1"/>
  <c r="AI481"/>
  <c r="AJ481" s="1"/>
  <c r="AR480"/>
  <c r="AP481"/>
  <c r="AQ481" s="1"/>
  <c r="K482"/>
  <c r="R480"/>
  <c r="AU506"/>
  <c r="P481"/>
  <c r="Q481" s="1"/>
  <c r="AG509"/>
  <c r="AT507"/>
  <c r="AA509"/>
  <c r="AN508"/>
  <c r="I483"/>
  <c r="J483" s="1"/>
  <c r="O486"/>
  <c r="N487"/>
  <c r="AK481" l="1"/>
  <c r="AI482"/>
  <c r="AJ482" s="1"/>
  <c r="AR481"/>
  <c r="AP482"/>
  <c r="AQ482" s="1"/>
  <c r="K483"/>
  <c r="R481"/>
  <c r="AU507"/>
  <c r="P482"/>
  <c r="Q482" s="1"/>
  <c r="AG510"/>
  <c r="AA510"/>
  <c r="AN509"/>
  <c r="AT508"/>
  <c r="I484"/>
  <c r="J484" s="1"/>
  <c r="O487"/>
  <c r="N488"/>
  <c r="AK482" l="1"/>
  <c r="AI483"/>
  <c r="AJ483" s="1"/>
  <c r="AR482"/>
  <c r="AP483"/>
  <c r="AQ483" s="1"/>
  <c r="K484"/>
  <c r="R482"/>
  <c r="AU508"/>
  <c r="P483"/>
  <c r="Q483" s="1"/>
  <c r="AG511"/>
  <c r="AT509"/>
  <c r="AN510"/>
  <c r="AA511"/>
  <c r="I485"/>
  <c r="J485" s="1"/>
  <c r="O488"/>
  <c r="N489"/>
  <c r="AK483" l="1"/>
  <c r="AI484"/>
  <c r="AJ484" s="1"/>
  <c r="AR483"/>
  <c r="AP484"/>
  <c r="AQ484" s="1"/>
  <c r="R483"/>
  <c r="K485"/>
  <c r="AU509"/>
  <c r="P484"/>
  <c r="Q484" s="1"/>
  <c r="AA512"/>
  <c r="AN511"/>
  <c r="AG512"/>
  <c r="AT510"/>
  <c r="I486"/>
  <c r="J486" s="1"/>
  <c r="O489"/>
  <c r="N490"/>
  <c r="AK484" l="1"/>
  <c r="AI485"/>
  <c r="AJ485" s="1"/>
  <c r="AR484"/>
  <c r="AP485"/>
  <c r="AQ485" s="1"/>
  <c r="K486"/>
  <c r="R484"/>
  <c r="AU510"/>
  <c r="P485"/>
  <c r="Q485" s="1"/>
  <c r="AT511"/>
  <c r="AA513"/>
  <c r="AG513"/>
  <c r="AN512"/>
  <c r="I487"/>
  <c r="J487" s="1"/>
  <c r="O490"/>
  <c r="N491"/>
  <c r="AK485" l="1"/>
  <c r="AI486"/>
  <c r="AJ486" s="1"/>
  <c r="AR485"/>
  <c r="AP486"/>
  <c r="AQ486" s="1"/>
  <c r="K487"/>
  <c r="R485"/>
  <c r="AU511"/>
  <c r="P486"/>
  <c r="Q486" s="1"/>
  <c r="AT512"/>
  <c r="AG514"/>
  <c r="AN513"/>
  <c r="AA514"/>
  <c r="I488"/>
  <c r="J488" s="1"/>
  <c r="O491"/>
  <c r="N492"/>
  <c r="AK486" l="1"/>
  <c r="AI487"/>
  <c r="AJ487" s="1"/>
  <c r="AR486"/>
  <c r="AP487"/>
  <c r="AQ487" s="1"/>
  <c r="K488"/>
  <c r="R486"/>
  <c r="AU512"/>
  <c r="P487"/>
  <c r="Q487" s="1"/>
  <c r="AT513"/>
  <c r="AA515"/>
  <c r="AN514"/>
  <c r="AG515"/>
  <c r="I489"/>
  <c r="J489" s="1"/>
  <c r="O492"/>
  <c r="N493"/>
  <c r="AK487" l="1"/>
  <c r="AI488"/>
  <c r="AJ488" s="1"/>
  <c r="AR487"/>
  <c r="AP488"/>
  <c r="AQ488" s="1"/>
  <c r="K489"/>
  <c r="R487"/>
  <c r="AU513"/>
  <c r="P488"/>
  <c r="Q488" s="1"/>
  <c r="AA516"/>
  <c r="AN515"/>
  <c r="AT514"/>
  <c r="AG516"/>
  <c r="I490"/>
  <c r="J490" s="1"/>
  <c r="O493"/>
  <c r="N494"/>
  <c r="AK488" l="1"/>
  <c r="AI489"/>
  <c r="AJ489" s="1"/>
  <c r="AR488"/>
  <c r="AP489"/>
  <c r="AQ489" s="1"/>
  <c r="K490"/>
  <c r="R488"/>
  <c r="AU514"/>
  <c r="P489"/>
  <c r="Q489" s="1"/>
  <c r="AA517"/>
  <c r="AG517"/>
  <c r="AT515"/>
  <c r="AN516"/>
  <c r="I491"/>
  <c r="J491" s="1"/>
  <c r="O494"/>
  <c r="N495"/>
  <c r="AK489" l="1"/>
  <c r="AI490"/>
  <c r="AJ490" s="1"/>
  <c r="AR489"/>
  <c r="AP490"/>
  <c r="AQ490" s="1"/>
  <c r="K491"/>
  <c r="R489"/>
  <c r="AU515"/>
  <c r="P490"/>
  <c r="Q490" s="1"/>
  <c r="AA518"/>
  <c r="AT516"/>
  <c r="AN517"/>
  <c r="AG518"/>
  <c r="I492"/>
  <c r="J492" s="1"/>
  <c r="O495"/>
  <c r="N496"/>
  <c r="AK490" l="1"/>
  <c r="AI491"/>
  <c r="AJ491" s="1"/>
  <c r="AR490"/>
  <c r="AP491"/>
  <c r="AQ491" s="1"/>
  <c r="K492"/>
  <c r="R490"/>
  <c r="AU516"/>
  <c r="P491"/>
  <c r="Q491" s="1"/>
  <c r="AA519"/>
  <c r="AG519"/>
  <c r="AN518"/>
  <c r="AT517"/>
  <c r="I493"/>
  <c r="J493" s="1"/>
  <c r="O496"/>
  <c r="N497"/>
  <c r="AK491" l="1"/>
  <c r="AI492"/>
  <c r="AJ492" s="1"/>
  <c r="AR491"/>
  <c r="AP492"/>
  <c r="AQ492" s="1"/>
  <c r="R491"/>
  <c r="K493"/>
  <c r="AU517"/>
  <c r="P492"/>
  <c r="Q492" s="1"/>
  <c r="AA520"/>
  <c r="AN519"/>
  <c r="AG520"/>
  <c r="AT518"/>
  <c r="I494"/>
  <c r="J494" s="1"/>
  <c r="O497"/>
  <c r="N498"/>
  <c r="AK492" l="1"/>
  <c r="AI493"/>
  <c r="AJ493" s="1"/>
  <c r="AR492"/>
  <c r="AP493"/>
  <c r="AQ493" s="1"/>
  <c r="K494"/>
  <c r="R492"/>
  <c r="AU518"/>
  <c r="P493"/>
  <c r="Q493" s="1"/>
  <c r="AT519"/>
  <c r="AA521"/>
  <c r="AG521"/>
  <c r="AN520"/>
  <c r="I495"/>
  <c r="J495" s="1"/>
  <c r="O498"/>
  <c r="N499"/>
  <c r="AK493" l="1"/>
  <c r="AI494"/>
  <c r="AJ494" s="1"/>
  <c r="AR493"/>
  <c r="AP494"/>
  <c r="AQ494" s="1"/>
  <c r="K495"/>
  <c r="R493"/>
  <c r="AU519"/>
  <c r="P494"/>
  <c r="Q494" s="1"/>
  <c r="AT520"/>
  <c r="AG522"/>
  <c r="AN521"/>
  <c r="AA522"/>
  <c r="I496"/>
  <c r="J496" s="1"/>
  <c r="O499"/>
  <c r="N500"/>
  <c r="AK494" l="1"/>
  <c r="AI495"/>
  <c r="AJ495" s="1"/>
  <c r="AR494"/>
  <c r="AP495"/>
  <c r="AQ495" s="1"/>
  <c r="K496"/>
  <c r="R494"/>
  <c r="AU520"/>
  <c r="P495"/>
  <c r="Q495" s="1"/>
  <c r="AT521"/>
  <c r="AA523"/>
  <c r="AN522"/>
  <c r="AG523"/>
  <c r="I497"/>
  <c r="J497" s="1"/>
  <c r="O500"/>
  <c r="N501"/>
  <c r="AK495" l="1"/>
  <c r="AI496"/>
  <c r="AJ496" s="1"/>
  <c r="AR495"/>
  <c r="AP496"/>
  <c r="AQ496" s="1"/>
  <c r="R495"/>
  <c r="K497"/>
  <c r="AU521"/>
  <c r="P496"/>
  <c r="Q496" s="1"/>
  <c r="AN523"/>
  <c r="AT522"/>
  <c r="AA524"/>
  <c r="AG524"/>
  <c r="I498"/>
  <c r="J498" s="1"/>
  <c r="O501"/>
  <c r="N502"/>
  <c r="AK496" l="1"/>
  <c r="AI497"/>
  <c r="AJ497" s="1"/>
  <c r="AR496"/>
  <c r="AP497"/>
  <c r="AQ497" s="1"/>
  <c r="K498"/>
  <c r="R496"/>
  <c r="AU522"/>
  <c r="P497"/>
  <c r="Q497" s="1"/>
  <c r="AT523"/>
  <c r="AN524"/>
  <c r="AG525"/>
  <c r="AA525"/>
  <c r="I499"/>
  <c r="J499" s="1"/>
  <c r="O502"/>
  <c r="N503"/>
  <c r="AK497" l="1"/>
  <c r="AI498"/>
  <c r="AJ498" s="1"/>
  <c r="AR497"/>
  <c r="AP498"/>
  <c r="AQ498" s="1"/>
  <c r="K499"/>
  <c r="R497"/>
  <c r="AU523"/>
  <c r="P498"/>
  <c r="Q498" s="1"/>
  <c r="AT524"/>
  <c r="AA526"/>
  <c r="AN525"/>
  <c r="AG526"/>
  <c r="I500"/>
  <c r="J500" s="1"/>
  <c r="O503"/>
  <c r="N504"/>
  <c r="AK498" l="1"/>
  <c r="AI499"/>
  <c r="AJ499" s="1"/>
  <c r="AR498"/>
  <c r="AP499"/>
  <c r="AQ499" s="1"/>
  <c r="K500"/>
  <c r="R498"/>
  <c r="AU524"/>
  <c r="P499"/>
  <c r="Q499" s="1"/>
  <c r="AT525"/>
  <c r="AG527"/>
  <c r="AN526"/>
  <c r="AA527"/>
  <c r="I501"/>
  <c r="J501" s="1"/>
  <c r="O504"/>
  <c r="N505"/>
  <c r="AK499" l="1"/>
  <c r="AI500"/>
  <c r="AJ500" s="1"/>
  <c r="AR499"/>
  <c r="AP500"/>
  <c r="AQ500" s="1"/>
  <c r="K501"/>
  <c r="R499"/>
  <c r="AU525"/>
  <c r="P500"/>
  <c r="Q500" s="1"/>
  <c r="AG528"/>
  <c r="AA528"/>
  <c r="AN527"/>
  <c r="AT526"/>
  <c r="I502"/>
  <c r="J502" s="1"/>
  <c r="O505"/>
  <c r="N506"/>
  <c r="AK500" l="1"/>
  <c r="AI501"/>
  <c r="AJ501" s="1"/>
  <c r="AR500"/>
  <c r="AP501"/>
  <c r="AQ501" s="1"/>
  <c r="K502"/>
  <c r="R500"/>
  <c r="AU526"/>
  <c r="P501"/>
  <c r="Q501" s="1"/>
  <c r="AA529"/>
  <c r="AG529"/>
  <c r="AT527"/>
  <c r="AN528"/>
  <c r="I503"/>
  <c r="J503" s="1"/>
  <c r="O506"/>
  <c r="N507"/>
  <c r="AK501" l="1"/>
  <c r="AI502"/>
  <c r="AJ502" s="1"/>
  <c r="AR501"/>
  <c r="AP502"/>
  <c r="AQ502" s="1"/>
  <c r="R501"/>
  <c r="K503"/>
  <c r="AU527"/>
  <c r="P502"/>
  <c r="Q502" s="1"/>
  <c r="AA530"/>
  <c r="AT528"/>
  <c r="AN529"/>
  <c r="AG530"/>
  <c r="I504"/>
  <c r="J504" s="1"/>
  <c r="O507"/>
  <c r="N508"/>
  <c r="AK502" l="1"/>
  <c r="AI503"/>
  <c r="AJ503" s="1"/>
  <c r="AR502"/>
  <c r="AP503"/>
  <c r="AQ503" s="1"/>
  <c r="K504"/>
  <c r="R502"/>
  <c r="AU528"/>
  <c r="P503"/>
  <c r="Q503" s="1"/>
  <c r="AA531"/>
  <c r="AG531"/>
  <c r="AN530"/>
  <c r="AT529"/>
  <c r="I505"/>
  <c r="J505" s="1"/>
  <c r="O508"/>
  <c r="N509"/>
  <c r="AK503" l="1"/>
  <c r="AI504"/>
  <c r="AJ504" s="1"/>
  <c r="AR503"/>
  <c r="AP504"/>
  <c r="AQ504" s="1"/>
  <c r="K505"/>
  <c r="R503"/>
  <c r="AU529"/>
  <c r="P504"/>
  <c r="Q504" s="1"/>
  <c r="AG532"/>
  <c r="AA532"/>
  <c r="AN531"/>
  <c r="AT530"/>
  <c r="I506"/>
  <c r="J506" s="1"/>
  <c r="O509"/>
  <c r="N510"/>
  <c r="AK504" l="1"/>
  <c r="AI505"/>
  <c r="AJ505" s="1"/>
  <c r="AR504"/>
  <c r="AP505"/>
  <c r="AQ505" s="1"/>
  <c r="K506"/>
  <c r="R504"/>
  <c r="AU530"/>
  <c r="P505"/>
  <c r="Q505" s="1"/>
  <c r="AA533"/>
  <c r="AG533"/>
  <c r="AT531"/>
  <c r="AN532"/>
  <c r="I507"/>
  <c r="J507" s="1"/>
  <c r="O510"/>
  <c r="N511"/>
  <c r="AK505" l="1"/>
  <c r="AI506"/>
  <c r="AJ506" s="1"/>
  <c r="AR505"/>
  <c r="AP506"/>
  <c r="AQ506" s="1"/>
  <c r="K507"/>
  <c r="R505"/>
  <c r="AU531"/>
  <c r="P506"/>
  <c r="Q506" s="1"/>
  <c r="AA534"/>
  <c r="AT532"/>
  <c r="AN533"/>
  <c r="AG534"/>
  <c r="I508"/>
  <c r="J508" s="1"/>
  <c r="O511"/>
  <c r="N512"/>
  <c r="AK506" l="1"/>
  <c r="AI507"/>
  <c r="AJ507" s="1"/>
  <c r="AR506"/>
  <c r="AP507"/>
  <c r="AQ507" s="1"/>
  <c r="K508"/>
  <c r="R506"/>
  <c r="AU532"/>
  <c r="P507"/>
  <c r="Q507" s="1"/>
  <c r="AA535"/>
  <c r="AG535"/>
  <c r="AN534"/>
  <c r="AT533"/>
  <c r="I509"/>
  <c r="J509" s="1"/>
  <c r="O512"/>
  <c r="N513"/>
  <c r="AK507" l="1"/>
  <c r="AI508"/>
  <c r="AJ508" s="1"/>
  <c r="AR507"/>
  <c r="AP508"/>
  <c r="AQ508" s="1"/>
  <c r="R507"/>
  <c r="K509"/>
  <c r="AU533"/>
  <c r="P508"/>
  <c r="Q508" s="1"/>
  <c r="AG536"/>
  <c r="AA536"/>
  <c r="AN535"/>
  <c r="AT534"/>
  <c r="I510"/>
  <c r="J510" s="1"/>
  <c r="O513"/>
  <c r="N514"/>
  <c r="AK508" l="1"/>
  <c r="AI509"/>
  <c r="AJ509" s="1"/>
  <c r="AR508"/>
  <c r="AP509"/>
  <c r="AQ509" s="1"/>
  <c r="K510"/>
  <c r="R508"/>
  <c r="AU534"/>
  <c r="P509"/>
  <c r="Q509" s="1"/>
  <c r="AA537"/>
  <c r="AG537"/>
  <c r="AT535"/>
  <c r="AN536"/>
  <c r="I511"/>
  <c r="J511" s="1"/>
  <c r="O514"/>
  <c r="N515"/>
  <c r="AK509" l="1"/>
  <c r="AI510"/>
  <c r="AJ510" s="1"/>
  <c r="AR509"/>
  <c r="AP510"/>
  <c r="AQ510" s="1"/>
  <c r="K511"/>
  <c r="R509"/>
  <c r="AU535"/>
  <c r="P510"/>
  <c r="Q510" s="1"/>
  <c r="AA538"/>
  <c r="AT536"/>
  <c r="AN537"/>
  <c r="AG538"/>
  <c r="I512"/>
  <c r="J512" s="1"/>
  <c r="O515"/>
  <c r="N516"/>
  <c r="AK510" l="1"/>
  <c r="AI511"/>
  <c r="AJ511" s="1"/>
  <c r="AR510"/>
  <c r="AP511"/>
  <c r="AQ511" s="1"/>
  <c r="K512"/>
  <c r="R510"/>
  <c r="AU536"/>
  <c r="P511"/>
  <c r="Q511" s="1"/>
  <c r="AG539"/>
  <c r="AN538"/>
  <c r="AA539"/>
  <c r="AT537"/>
  <c r="I513"/>
  <c r="J513" s="1"/>
  <c r="O516"/>
  <c r="N517"/>
  <c r="AK511" l="1"/>
  <c r="AI512"/>
  <c r="AJ512" s="1"/>
  <c r="AR511"/>
  <c r="AP512"/>
  <c r="AQ512" s="1"/>
  <c r="K513"/>
  <c r="R511"/>
  <c r="AU537"/>
  <c r="P512"/>
  <c r="Q512" s="1"/>
  <c r="AN539"/>
  <c r="AT538"/>
  <c r="AG540"/>
  <c r="AA540"/>
  <c r="I514"/>
  <c r="J514" s="1"/>
  <c r="O517"/>
  <c r="N518"/>
  <c r="AK512" l="1"/>
  <c r="AI513"/>
  <c r="AJ513" s="1"/>
  <c r="AR512"/>
  <c r="AP513"/>
  <c r="AQ513" s="1"/>
  <c r="R512"/>
  <c r="K514"/>
  <c r="AU538"/>
  <c r="P513"/>
  <c r="Q513" s="1"/>
  <c r="AA541"/>
  <c r="AN540"/>
  <c r="AG541"/>
  <c r="AT539"/>
  <c r="I515"/>
  <c r="J515" s="1"/>
  <c r="O518"/>
  <c r="N519"/>
  <c r="AK513" l="1"/>
  <c r="AI514"/>
  <c r="AJ514" s="1"/>
  <c r="AR513"/>
  <c r="AP514"/>
  <c r="AQ514" s="1"/>
  <c r="K515"/>
  <c r="R513"/>
  <c r="AU539"/>
  <c r="P514"/>
  <c r="Q514" s="1"/>
  <c r="AN541"/>
  <c r="AA542"/>
  <c r="AT540"/>
  <c r="AG542"/>
  <c r="I516"/>
  <c r="J516" s="1"/>
  <c r="O519"/>
  <c r="N520"/>
  <c r="AK514" l="1"/>
  <c r="AI515"/>
  <c r="AJ515" s="1"/>
  <c r="AR514"/>
  <c r="AP515"/>
  <c r="AQ515" s="1"/>
  <c r="R514"/>
  <c r="K516"/>
  <c r="AU540"/>
  <c r="P515"/>
  <c r="Q515" s="1"/>
  <c r="AT541"/>
  <c r="AA543"/>
  <c r="AN542"/>
  <c r="AG543"/>
  <c r="I517"/>
  <c r="J517" s="1"/>
  <c r="O520"/>
  <c r="N521"/>
  <c r="AK515" l="1"/>
  <c r="AI516"/>
  <c r="AJ516" s="1"/>
  <c r="AR515"/>
  <c r="AP516"/>
  <c r="AQ516" s="1"/>
  <c r="K517"/>
  <c r="R515"/>
  <c r="AU541"/>
  <c r="P516"/>
  <c r="Q516" s="1"/>
  <c r="AA544"/>
  <c r="AN543"/>
  <c r="AT542"/>
  <c r="AG544"/>
  <c r="I518"/>
  <c r="J518" s="1"/>
  <c r="O521"/>
  <c r="N522"/>
  <c r="AK516" l="1"/>
  <c r="AI517"/>
  <c r="AJ517" s="1"/>
  <c r="AR516"/>
  <c r="AP517"/>
  <c r="AQ517" s="1"/>
  <c r="R516"/>
  <c r="K518"/>
  <c r="AU542"/>
  <c r="P517"/>
  <c r="Q517" s="1"/>
  <c r="AA545"/>
  <c r="AT543"/>
  <c r="AG545"/>
  <c r="AN544"/>
  <c r="I519"/>
  <c r="J519" s="1"/>
  <c r="O522"/>
  <c r="N523"/>
  <c r="AK517" l="1"/>
  <c r="AI518"/>
  <c r="AJ518" s="1"/>
  <c r="AR517"/>
  <c r="AP518"/>
  <c r="AQ518" s="1"/>
  <c r="K519"/>
  <c r="R517"/>
  <c r="AU543"/>
  <c r="P518"/>
  <c r="Q518" s="1"/>
  <c r="AA546"/>
  <c r="AG546"/>
  <c r="AN545"/>
  <c r="AT544"/>
  <c r="I520"/>
  <c r="J520" s="1"/>
  <c r="O523"/>
  <c r="N524"/>
  <c r="AK518" l="1"/>
  <c r="AI519"/>
  <c r="AJ519" s="1"/>
  <c r="AR518"/>
  <c r="AP519"/>
  <c r="AQ519" s="1"/>
  <c r="K520"/>
  <c r="R518"/>
  <c r="AU544"/>
  <c r="P519"/>
  <c r="Q519" s="1"/>
  <c r="AG547"/>
  <c r="AN546"/>
  <c r="AA547"/>
  <c r="AT545"/>
  <c r="I521"/>
  <c r="J521" s="1"/>
  <c r="O524"/>
  <c r="N525"/>
  <c r="AK519" l="1"/>
  <c r="AI520"/>
  <c r="AJ520" s="1"/>
  <c r="AR519"/>
  <c r="AP520"/>
  <c r="AQ520" s="1"/>
  <c r="K521"/>
  <c r="R519"/>
  <c r="AU545"/>
  <c r="P520"/>
  <c r="Q520" s="1"/>
  <c r="AG548"/>
  <c r="AT546"/>
  <c r="AA548"/>
  <c r="AN547"/>
  <c r="I522"/>
  <c r="J522" s="1"/>
  <c r="O525"/>
  <c r="N526"/>
  <c r="AK520" l="1"/>
  <c r="AI521"/>
  <c r="AJ521" s="1"/>
  <c r="AR520"/>
  <c r="AP521"/>
  <c r="AQ521" s="1"/>
  <c r="K522"/>
  <c r="R520"/>
  <c r="AU546"/>
  <c r="P521"/>
  <c r="Q521" s="1"/>
  <c r="AG549"/>
  <c r="AA549"/>
  <c r="AN548"/>
  <c r="AT547"/>
  <c r="I523"/>
  <c r="J523" s="1"/>
  <c r="O526"/>
  <c r="N527"/>
  <c r="AK521" l="1"/>
  <c r="AI522"/>
  <c r="AJ522" s="1"/>
  <c r="AR521"/>
  <c r="AP522"/>
  <c r="AQ522" s="1"/>
  <c r="K523"/>
  <c r="R521"/>
  <c r="AU547"/>
  <c r="P522"/>
  <c r="Q522" s="1"/>
  <c r="AT548"/>
  <c r="AN549"/>
  <c r="AG550"/>
  <c r="AA550"/>
  <c r="I524"/>
  <c r="J524" s="1"/>
  <c r="O527"/>
  <c r="N528"/>
  <c r="AK522" l="1"/>
  <c r="AI523"/>
  <c r="AJ523" s="1"/>
  <c r="AR522"/>
  <c r="AP523"/>
  <c r="AQ523" s="1"/>
  <c r="R522"/>
  <c r="K524"/>
  <c r="AU548"/>
  <c r="P523"/>
  <c r="Q523" s="1"/>
  <c r="AG551"/>
  <c r="AA551"/>
  <c r="AT549"/>
  <c r="AN550"/>
  <c r="I525"/>
  <c r="J525" s="1"/>
  <c r="O528"/>
  <c r="N529"/>
  <c r="AK523" l="1"/>
  <c r="AI524"/>
  <c r="AJ524" s="1"/>
  <c r="AR523"/>
  <c r="AP524"/>
  <c r="AQ524" s="1"/>
  <c r="K525"/>
  <c r="R523"/>
  <c r="AU549"/>
  <c r="P524"/>
  <c r="Q524" s="1"/>
  <c r="AT550"/>
  <c r="AN551"/>
  <c r="AG552"/>
  <c r="AA552"/>
  <c r="I526"/>
  <c r="J526" s="1"/>
  <c r="O529"/>
  <c r="N530"/>
  <c r="AK524" l="1"/>
  <c r="AI525"/>
  <c r="AJ525" s="1"/>
  <c r="AR524"/>
  <c r="AP525"/>
  <c r="AQ525" s="1"/>
  <c r="K526"/>
  <c r="R524"/>
  <c r="AU550"/>
  <c r="P525"/>
  <c r="Q525" s="1"/>
  <c r="AT551"/>
  <c r="AA553"/>
  <c r="AN552"/>
  <c r="AG553"/>
  <c r="I527"/>
  <c r="J527" s="1"/>
  <c r="O530"/>
  <c r="N531"/>
  <c r="AK525" l="1"/>
  <c r="AI526"/>
  <c r="AJ526" s="1"/>
  <c r="AR525"/>
  <c r="AP526"/>
  <c r="AQ526" s="1"/>
  <c r="K527"/>
  <c r="R525"/>
  <c r="AU551"/>
  <c r="P526"/>
  <c r="Q526" s="1"/>
  <c r="AG554"/>
  <c r="AN553"/>
  <c r="AT552"/>
  <c r="AA554"/>
  <c r="I528"/>
  <c r="J528" s="1"/>
  <c r="O531"/>
  <c r="N532"/>
  <c r="AK526" l="1"/>
  <c r="AI527"/>
  <c r="AJ527" s="1"/>
  <c r="AR526"/>
  <c r="AP527"/>
  <c r="AQ527" s="1"/>
  <c r="K528"/>
  <c r="R526"/>
  <c r="AU552"/>
  <c r="P527"/>
  <c r="Q527" s="1"/>
  <c r="AT553"/>
  <c r="AA555"/>
  <c r="AG555"/>
  <c r="AN554"/>
  <c r="I529"/>
  <c r="J529" s="1"/>
  <c r="O532"/>
  <c r="N533"/>
  <c r="AK527" l="1"/>
  <c r="AI528"/>
  <c r="AJ528" s="1"/>
  <c r="AR527"/>
  <c r="AP528"/>
  <c r="AQ528" s="1"/>
  <c r="K529"/>
  <c r="R527"/>
  <c r="AU553"/>
  <c r="P528"/>
  <c r="Q528" s="1"/>
  <c r="AA556"/>
  <c r="AG556"/>
  <c r="AN555"/>
  <c r="AT554"/>
  <c r="I530"/>
  <c r="J530" s="1"/>
  <c r="O533"/>
  <c r="N534"/>
  <c r="AK528" l="1"/>
  <c r="AI529"/>
  <c r="AJ529" s="1"/>
  <c r="AR528"/>
  <c r="AP529"/>
  <c r="AQ529" s="1"/>
  <c r="R528"/>
  <c r="K530"/>
  <c r="AU554"/>
  <c r="P529"/>
  <c r="Q529" s="1"/>
  <c r="AN556"/>
  <c r="AA557"/>
  <c r="AT555"/>
  <c r="AG557"/>
  <c r="I531"/>
  <c r="J531" s="1"/>
  <c r="O534"/>
  <c r="N535"/>
  <c r="AK529" l="1"/>
  <c r="AI530"/>
  <c r="AJ530" s="1"/>
  <c r="AR529"/>
  <c r="AP530"/>
  <c r="AQ530" s="1"/>
  <c r="K531"/>
  <c r="R529"/>
  <c r="AU555"/>
  <c r="P530"/>
  <c r="Q530" s="1"/>
  <c r="AT556"/>
  <c r="AN557"/>
  <c r="AG558"/>
  <c r="AA558"/>
  <c r="I532"/>
  <c r="J532" s="1"/>
  <c r="O535"/>
  <c r="N536"/>
  <c r="AK530" l="1"/>
  <c r="AI531"/>
  <c r="AJ531" s="1"/>
  <c r="AR530"/>
  <c r="AP531"/>
  <c r="AQ531" s="1"/>
  <c r="K532"/>
  <c r="R530"/>
  <c r="AU556"/>
  <c r="P531"/>
  <c r="Q531" s="1"/>
  <c r="AG559"/>
  <c r="AA559"/>
  <c r="AT557"/>
  <c r="AN558"/>
  <c r="I533"/>
  <c r="J533" s="1"/>
  <c r="O536"/>
  <c r="N537"/>
  <c r="AK531" l="1"/>
  <c r="AI532"/>
  <c r="AJ532" s="1"/>
  <c r="AR531"/>
  <c r="AP532"/>
  <c r="AQ532" s="1"/>
  <c r="K533"/>
  <c r="R531"/>
  <c r="AU557"/>
  <c r="P532"/>
  <c r="Q532" s="1"/>
  <c r="AT558"/>
  <c r="AN559"/>
  <c r="AA560"/>
  <c r="AG560"/>
  <c r="I534"/>
  <c r="J534" s="1"/>
  <c r="O537"/>
  <c r="N538"/>
  <c r="AK532" l="1"/>
  <c r="AI533"/>
  <c r="AJ533" s="1"/>
  <c r="AR532"/>
  <c r="AP533"/>
  <c r="AQ533" s="1"/>
  <c r="R532"/>
  <c r="K534"/>
  <c r="AU558"/>
  <c r="P533"/>
  <c r="Q533" s="1"/>
  <c r="AT559"/>
  <c r="AG561"/>
  <c r="AA561"/>
  <c r="AN560"/>
  <c r="I535"/>
  <c r="J535" s="1"/>
  <c r="O538"/>
  <c r="N539"/>
  <c r="AK533" l="1"/>
  <c r="AI534"/>
  <c r="AJ534" s="1"/>
  <c r="AR533"/>
  <c r="AP534"/>
  <c r="AQ534" s="1"/>
  <c r="K535"/>
  <c r="R533"/>
  <c r="AU559"/>
  <c r="P534"/>
  <c r="Q534" s="1"/>
  <c r="AT560"/>
  <c r="AA562"/>
  <c r="AN561"/>
  <c r="AG562"/>
  <c r="I536"/>
  <c r="J536" s="1"/>
  <c r="O539"/>
  <c r="N540"/>
  <c r="AK534" l="1"/>
  <c r="AI535"/>
  <c r="AJ535" s="1"/>
  <c r="AR534"/>
  <c r="AP535"/>
  <c r="AQ535" s="1"/>
  <c r="K536"/>
  <c r="R534"/>
  <c r="AU560"/>
  <c r="P535"/>
  <c r="Q535" s="1"/>
  <c r="AA563"/>
  <c r="AN562"/>
  <c r="AT561"/>
  <c r="AG563"/>
  <c r="I537"/>
  <c r="J537" s="1"/>
  <c r="O540"/>
  <c r="N541"/>
  <c r="AK535" l="1"/>
  <c r="AI536"/>
  <c r="AJ536" s="1"/>
  <c r="AR535"/>
  <c r="AP536"/>
  <c r="AQ536" s="1"/>
  <c r="K537"/>
  <c r="R535"/>
  <c r="AU561"/>
  <c r="P536"/>
  <c r="Q536" s="1"/>
  <c r="AT562"/>
  <c r="AA564"/>
  <c r="AG564"/>
  <c r="AN563"/>
  <c r="I538"/>
  <c r="J538" s="1"/>
  <c r="O541"/>
  <c r="N542"/>
  <c r="AK536" l="1"/>
  <c r="AI537"/>
  <c r="AJ537" s="1"/>
  <c r="AR536"/>
  <c r="AP537"/>
  <c r="AQ537" s="1"/>
  <c r="K538"/>
  <c r="R536"/>
  <c r="AU562"/>
  <c r="P537"/>
  <c r="Q537" s="1"/>
  <c r="AT563"/>
  <c r="AG565"/>
  <c r="AN564"/>
  <c r="AA565"/>
  <c r="I539"/>
  <c r="J539" s="1"/>
  <c r="O542"/>
  <c r="N543"/>
  <c r="AK537" l="1"/>
  <c r="AI538"/>
  <c r="AJ538" s="1"/>
  <c r="AR537"/>
  <c r="AP538"/>
  <c r="AQ538" s="1"/>
  <c r="K539"/>
  <c r="R537"/>
  <c r="AU563"/>
  <c r="P538"/>
  <c r="Q538" s="1"/>
  <c r="AN565"/>
  <c r="AT564"/>
  <c r="AA566"/>
  <c r="AG566"/>
  <c r="I540"/>
  <c r="J540" s="1"/>
  <c r="O543"/>
  <c r="N544"/>
  <c r="AK538" l="1"/>
  <c r="AI539"/>
  <c r="AJ539" s="1"/>
  <c r="AR538"/>
  <c r="AP539"/>
  <c r="AQ539" s="1"/>
  <c r="R538"/>
  <c r="K540"/>
  <c r="AU564"/>
  <c r="P539"/>
  <c r="Q539" s="1"/>
  <c r="AN566"/>
  <c r="AT565"/>
  <c r="AG567"/>
  <c r="AA567"/>
  <c r="I541"/>
  <c r="J541" s="1"/>
  <c r="O544"/>
  <c r="N545"/>
  <c r="AK539" l="1"/>
  <c r="AI540"/>
  <c r="AJ540" s="1"/>
  <c r="AR539"/>
  <c r="AP540"/>
  <c r="AQ540" s="1"/>
  <c r="K541"/>
  <c r="R539"/>
  <c r="AU565"/>
  <c r="P540"/>
  <c r="Q540" s="1"/>
  <c r="AG568"/>
  <c r="AN567"/>
  <c r="AA568"/>
  <c r="AT566"/>
  <c r="I542"/>
  <c r="J542" s="1"/>
  <c r="O545"/>
  <c r="N546"/>
  <c r="AK540" l="1"/>
  <c r="AI541"/>
  <c r="AJ541" s="1"/>
  <c r="AR540"/>
  <c r="AP541"/>
  <c r="AQ541" s="1"/>
  <c r="K542"/>
  <c r="R540"/>
  <c r="AU566"/>
  <c r="P541"/>
  <c r="Q541" s="1"/>
  <c r="AN568"/>
  <c r="AG569"/>
  <c r="AT567"/>
  <c r="AA569"/>
  <c r="I543"/>
  <c r="J543" s="1"/>
  <c r="O546"/>
  <c r="N547"/>
  <c r="AK541" l="1"/>
  <c r="AI542"/>
  <c r="AJ542" s="1"/>
  <c r="AR541"/>
  <c r="AP542"/>
  <c r="AQ542" s="1"/>
  <c r="K543"/>
  <c r="R541"/>
  <c r="AU567"/>
  <c r="P542"/>
  <c r="Q542" s="1"/>
  <c r="AA570"/>
  <c r="AT568"/>
  <c r="AN569"/>
  <c r="AG570"/>
  <c r="I544"/>
  <c r="J544" s="1"/>
  <c r="O547"/>
  <c r="N548"/>
  <c r="AK542" l="1"/>
  <c r="AI543"/>
  <c r="AJ543" s="1"/>
  <c r="AR542"/>
  <c r="AP543"/>
  <c r="AQ543" s="1"/>
  <c r="R542"/>
  <c r="K544"/>
  <c r="AU568"/>
  <c r="P543"/>
  <c r="Q543" s="1"/>
  <c r="AN570"/>
  <c r="AT569"/>
  <c r="AA571"/>
  <c r="AG571"/>
  <c r="I545"/>
  <c r="J545" s="1"/>
  <c r="O548"/>
  <c r="N549"/>
  <c r="AK543" l="1"/>
  <c r="AI544"/>
  <c r="AJ544" s="1"/>
  <c r="AR543"/>
  <c r="AP544"/>
  <c r="AQ544" s="1"/>
  <c r="K545"/>
  <c r="R543"/>
  <c r="AU569"/>
  <c r="P544"/>
  <c r="Q544" s="1"/>
  <c r="AA572"/>
  <c r="AN571"/>
  <c r="AT570"/>
  <c r="AG572"/>
  <c r="I546"/>
  <c r="J546" s="1"/>
  <c r="O549"/>
  <c r="N550"/>
  <c r="AK544" l="1"/>
  <c r="AI545"/>
  <c r="AJ545" s="1"/>
  <c r="AR544"/>
  <c r="AP545"/>
  <c r="AQ545" s="1"/>
  <c r="R544"/>
  <c r="K546"/>
  <c r="AU570"/>
  <c r="P545"/>
  <c r="Q545" s="1"/>
  <c r="AA573"/>
  <c r="AT571"/>
  <c r="AG573"/>
  <c r="AN572"/>
  <c r="I547"/>
  <c r="J547" s="1"/>
  <c r="O550"/>
  <c r="N551"/>
  <c r="AK545" l="1"/>
  <c r="AI546"/>
  <c r="AJ546" s="1"/>
  <c r="AR545"/>
  <c r="AP546"/>
  <c r="AQ546" s="1"/>
  <c r="K547"/>
  <c r="R545"/>
  <c r="AU571"/>
  <c r="P546"/>
  <c r="Q546" s="1"/>
  <c r="AA574"/>
  <c r="AG574"/>
  <c r="AN573"/>
  <c r="AT572"/>
  <c r="I548"/>
  <c r="J548" s="1"/>
  <c r="O551"/>
  <c r="N552"/>
  <c r="AK546" l="1"/>
  <c r="AI547"/>
  <c r="AJ547" s="1"/>
  <c r="AR546"/>
  <c r="AP547"/>
  <c r="AQ547" s="1"/>
  <c r="K548"/>
  <c r="R546"/>
  <c r="AU572"/>
  <c r="P547"/>
  <c r="Q547" s="1"/>
  <c r="AG575"/>
  <c r="AN574"/>
  <c r="AA575"/>
  <c r="AT573"/>
  <c r="I549"/>
  <c r="J549" s="1"/>
  <c r="O552"/>
  <c r="N553"/>
  <c r="AK547" l="1"/>
  <c r="AI548"/>
  <c r="AJ548" s="1"/>
  <c r="AR547"/>
  <c r="AP548"/>
  <c r="AQ548" s="1"/>
  <c r="K549"/>
  <c r="R547"/>
  <c r="AU573"/>
  <c r="P548"/>
  <c r="Q548" s="1"/>
  <c r="AA576"/>
  <c r="AG576"/>
  <c r="AT574"/>
  <c r="AN575"/>
  <c r="I550"/>
  <c r="J550" s="1"/>
  <c r="O553"/>
  <c r="N554"/>
  <c r="AK548" l="1"/>
  <c r="AI549"/>
  <c r="AJ549" s="1"/>
  <c r="AR548"/>
  <c r="AP549"/>
  <c r="AQ549" s="1"/>
  <c r="K550"/>
  <c r="R548"/>
  <c r="AU574"/>
  <c r="P549"/>
  <c r="Q549" s="1"/>
  <c r="AA577"/>
  <c r="AT575"/>
  <c r="AN576"/>
  <c r="AG577"/>
  <c r="I551"/>
  <c r="J551" s="1"/>
  <c r="O554"/>
  <c r="N555"/>
  <c r="AK549" l="1"/>
  <c r="AI550"/>
  <c r="AJ550" s="1"/>
  <c r="AR549"/>
  <c r="AP550"/>
  <c r="AQ550" s="1"/>
  <c r="K551"/>
  <c r="R549"/>
  <c r="AU575"/>
  <c r="P550"/>
  <c r="Q550" s="1"/>
  <c r="AG578"/>
  <c r="AN577"/>
  <c r="AA578"/>
  <c r="AT576"/>
  <c r="I552"/>
  <c r="J552" s="1"/>
  <c r="O555"/>
  <c r="N556"/>
  <c r="AK550" l="1"/>
  <c r="AI551"/>
  <c r="AJ551" s="1"/>
  <c r="AR550"/>
  <c r="AP551"/>
  <c r="AQ551" s="1"/>
  <c r="K552"/>
  <c r="R550"/>
  <c r="AU576"/>
  <c r="P551"/>
  <c r="Q551" s="1"/>
  <c r="AG579"/>
  <c r="AT577"/>
  <c r="AA579"/>
  <c r="AN578"/>
  <c r="I553"/>
  <c r="J553" s="1"/>
  <c r="O556"/>
  <c r="N557"/>
  <c r="AK551" l="1"/>
  <c r="AI552"/>
  <c r="AJ552" s="1"/>
  <c r="AR551"/>
  <c r="AP552"/>
  <c r="AQ552" s="1"/>
  <c r="K553"/>
  <c r="R551"/>
  <c r="AU577"/>
  <c r="P552"/>
  <c r="Q552" s="1"/>
  <c r="AN579"/>
  <c r="AT578"/>
  <c r="AG580"/>
  <c r="AA580"/>
  <c r="I554"/>
  <c r="J554" s="1"/>
  <c r="O557"/>
  <c r="N558"/>
  <c r="AK552" l="1"/>
  <c r="AI553"/>
  <c r="AJ553" s="1"/>
  <c r="AR552"/>
  <c r="AP553"/>
  <c r="AQ553" s="1"/>
  <c r="K554"/>
  <c r="R552"/>
  <c r="AU578"/>
  <c r="P553"/>
  <c r="Q553" s="1"/>
  <c r="AA581"/>
  <c r="AG581"/>
  <c r="AN580"/>
  <c r="AT579"/>
  <c r="I555"/>
  <c r="J555" s="1"/>
  <c r="O558"/>
  <c r="N559"/>
  <c r="AK553" l="1"/>
  <c r="AI554"/>
  <c r="AJ554" s="1"/>
  <c r="AR553"/>
  <c r="AP554"/>
  <c r="AQ554" s="1"/>
  <c r="K555"/>
  <c r="R553"/>
  <c r="AU579"/>
  <c r="P554"/>
  <c r="Q554" s="1"/>
  <c r="AN581"/>
  <c r="AA582"/>
  <c r="AT580"/>
  <c r="AG582"/>
  <c r="I556"/>
  <c r="J556" s="1"/>
  <c r="O559"/>
  <c r="N560"/>
  <c r="AK554" l="1"/>
  <c r="AI555"/>
  <c r="AJ555" s="1"/>
  <c r="AR554"/>
  <c r="AP555"/>
  <c r="AQ555" s="1"/>
  <c r="K556"/>
  <c r="R554"/>
  <c r="AU580"/>
  <c r="P555"/>
  <c r="Q555" s="1"/>
  <c r="AT581"/>
  <c r="AA583"/>
  <c r="AN582"/>
  <c r="AG583"/>
  <c r="I557"/>
  <c r="J557" s="1"/>
  <c r="O560"/>
  <c r="N561"/>
  <c r="AK555" l="1"/>
  <c r="AI556"/>
  <c r="AJ556" s="1"/>
  <c r="AR555"/>
  <c r="AP556"/>
  <c r="AQ556" s="1"/>
  <c r="K557"/>
  <c r="R555"/>
  <c r="AU581"/>
  <c r="P556"/>
  <c r="Q556" s="1"/>
  <c r="AA584"/>
  <c r="AN583"/>
  <c r="AT582"/>
  <c r="AG584"/>
  <c r="I558"/>
  <c r="J558" s="1"/>
  <c r="O561"/>
  <c r="N562"/>
  <c r="AK556" l="1"/>
  <c r="AI557"/>
  <c r="AJ557" s="1"/>
  <c r="AR556"/>
  <c r="AP557"/>
  <c r="AQ557" s="1"/>
  <c r="R556"/>
  <c r="K558"/>
  <c r="AU582"/>
  <c r="P557"/>
  <c r="Q557" s="1"/>
  <c r="AA585"/>
  <c r="AT583"/>
  <c r="AG585"/>
  <c r="AN584"/>
  <c r="I559"/>
  <c r="J559" s="1"/>
  <c r="O562"/>
  <c r="N563"/>
  <c r="AK557" l="1"/>
  <c r="AI558"/>
  <c r="AJ558" s="1"/>
  <c r="AR557"/>
  <c r="AP558"/>
  <c r="AQ558" s="1"/>
  <c r="K559"/>
  <c r="R557"/>
  <c r="AU583"/>
  <c r="P558"/>
  <c r="Q558" s="1"/>
  <c r="AA586"/>
  <c r="AG586"/>
  <c r="AN585"/>
  <c r="AT584"/>
  <c r="I560"/>
  <c r="J560" s="1"/>
  <c r="O563"/>
  <c r="N564"/>
  <c r="AK558" l="1"/>
  <c r="AI559"/>
  <c r="AJ559" s="1"/>
  <c r="AR558"/>
  <c r="AP559"/>
  <c r="AQ559" s="1"/>
  <c r="K560"/>
  <c r="R558"/>
  <c r="AU584"/>
  <c r="P559"/>
  <c r="Q559" s="1"/>
  <c r="AG587"/>
  <c r="AN586"/>
  <c r="AA587"/>
  <c r="AT585"/>
  <c r="I561"/>
  <c r="J561" s="1"/>
  <c r="O564"/>
  <c r="N565"/>
  <c r="AK559" l="1"/>
  <c r="AI560"/>
  <c r="AJ560" s="1"/>
  <c r="AR559"/>
  <c r="AP560"/>
  <c r="AQ560" s="1"/>
  <c r="K561"/>
  <c r="R559"/>
  <c r="AU585"/>
  <c r="P560"/>
  <c r="Q560" s="1"/>
  <c r="AA588"/>
  <c r="AG588"/>
  <c r="AT586"/>
  <c r="AN587"/>
  <c r="I562"/>
  <c r="J562" s="1"/>
  <c r="O565"/>
  <c r="N566"/>
  <c r="AK560" l="1"/>
  <c r="AI561"/>
  <c r="AJ561" s="1"/>
  <c r="AR560"/>
  <c r="AP561"/>
  <c r="AQ561" s="1"/>
  <c r="R560"/>
  <c r="K562"/>
  <c r="AU586"/>
  <c r="P561"/>
  <c r="Q561" s="1"/>
  <c r="AA589"/>
  <c r="AT587"/>
  <c r="AN588"/>
  <c r="AG589"/>
  <c r="I563"/>
  <c r="J563" s="1"/>
  <c r="O566"/>
  <c r="N567"/>
  <c r="AK561" l="1"/>
  <c r="AI562"/>
  <c r="AJ562" s="1"/>
  <c r="AR561"/>
  <c r="AP562"/>
  <c r="AQ562" s="1"/>
  <c r="K563"/>
  <c r="R561"/>
  <c r="AU587"/>
  <c r="P562"/>
  <c r="Q562" s="1"/>
  <c r="AG590"/>
  <c r="AN589"/>
  <c r="AA590"/>
  <c r="AT588"/>
  <c r="I564"/>
  <c r="J564" s="1"/>
  <c r="O567"/>
  <c r="N568"/>
  <c r="AK562" l="1"/>
  <c r="AI563"/>
  <c r="AJ563" s="1"/>
  <c r="AR562"/>
  <c r="AP563"/>
  <c r="AQ563" s="1"/>
  <c r="K564"/>
  <c r="R562"/>
  <c r="AU588"/>
  <c r="P563"/>
  <c r="Q563" s="1"/>
  <c r="AG591"/>
  <c r="AT589"/>
  <c r="AA591"/>
  <c r="AN590"/>
  <c r="I565"/>
  <c r="J565" s="1"/>
  <c r="O568"/>
  <c r="N569"/>
  <c r="AK563" l="1"/>
  <c r="AI564"/>
  <c r="AJ564" s="1"/>
  <c r="AR563"/>
  <c r="AP564"/>
  <c r="AQ564" s="1"/>
  <c r="K565"/>
  <c r="R563"/>
  <c r="AU589"/>
  <c r="P564"/>
  <c r="Q564" s="1"/>
  <c r="AA592"/>
  <c r="AN591"/>
  <c r="AT590"/>
  <c r="AG592"/>
  <c r="I566"/>
  <c r="J566" s="1"/>
  <c r="O569"/>
  <c r="N570"/>
  <c r="AK564" l="1"/>
  <c r="AI565"/>
  <c r="AJ565" s="1"/>
  <c r="AR564"/>
  <c r="AP565"/>
  <c r="AQ565" s="1"/>
  <c r="R564"/>
  <c r="K566"/>
  <c r="AU590"/>
  <c r="P565"/>
  <c r="Q565" s="1"/>
  <c r="AA593"/>
  <c r="AT591"/>
  <c r="AG593"/>
  <c r="AN592"/>
  <c r="I567"/>
  <c r="J567" s="1"/>
  <c r="O570"/>
  <c r="N571"/>
  <c r="AK565" l="1"/>
  <c r="AI566"/>
  <c r="AJ566" s="1"/>
  <c r="AR565"/>
  <c r="AP566"/>
  <c r="AQ566" s="1"/>
  <c r="K567"/>
  <c r="R565"/>
  <c r="AU591"/>
  <c r="P566"/>
  <c r="Q566" s="1"/>
  <c r="AA594"/>
  <c r="AG594"/>
  <c r="AN593"/>
  <c r="AT592"/>
  <c r="I568"/>
  <c r="J568" s="1"/>
  <c r="O571"/>
  <c r="N572"/>
  <c r="AK566" l="1"/>
  <c r="AI567"/>
  <c r="AJ567" s="1"/>
  <c r="AR566"/>
  <c r="AP567"/>
  <c r="AQ567" s="1"/>
  <c r="K568"/>
  <c r="R566"/>
  <c r="AU592"/>
  <c r="P567"/>
  <c r="Q567" s="1"/>
  <c r="AG595"/>
  <c r="AN594"/>
  <c r="AA595"/>
  <c r="AT593"/>
  <c r="I569"/>
  <c r="J569" s="1"/>
  <c r="O572"/>
  <c r="N573"/>
  <c r="AK567" l="1"/>
  <c r="AI568"/>
  <c r="AJ568" s="1"/>
  <c r="AR567"/>
  <c r="AP568"/>
  <c r="AQ568" s="1"/>
  <c r="K569"/>
  <c r="R567"/>
  <c r="AU593"/>
  <c r="P568"/>
  <c r="Q568" s="1"/>
  <c r="AG596"/>
  <c r="AT594"/>
  <c r="AA596"/>
  <c r="AN595"/>
  <c r="I570"/>
  <c r="J570" s="1"/>
  <c r="O573"/>
  <c r="N574"/>
  <c r="AK568" l="1"/>
  <c r="AI569"/>
  <c r="AJ569" s="1"/>
  <c r="AR568"/>
  <c r="AP569"/>
  <c r="AQ569" s="1"/>
  <c r="K570"/>
  <c r="R568"/>
  <c r="AU594"/>
  <c r="P569"/>
  <c r="Q569" s="1"/>
  <c r="AG597"/>
  <c r="AA597"/>
  <c r="AN596"/>
  <c r="AT595"/>
  <c r="I571"/>
  <c r="J571" s="1"/>
  <c r="O574"/>
  <c r="N575"/>
  <c r="AK569" l="1"/>
  <c r="AI570"/>
  <c r="AJ570" s="1"/>
  <c r="AR569"/>
  <c r="AP570"/>
  <c r="AQ570" s="1"/>
  <c r="K571"/>
  <c r="R569"/>
  <c r="AU595"/>
  <c r="P570"/>
  <c r="Q570" s="1"/>
  <c r="AN597"/>
  <c r="AG598"/>
  <c r="AT596"/>
  <c r="AA598"/>
  <c r="I572"/>
  <c r="J572" s="1"/>
  <c r="O575"/>
  <c r="N576"/>
  <c r="AK570" l="1"/>
  <c r="AI571"/>
  <c r="AJ571" s="1"/>
  <c r="AR570"/>
  <c r="AP571"/>
  <c r="AQ571" s="1"/>
  <c r="R570"/>
  <c r="K572"/>
  <c r="AU596"/>
  <c r="P571"/>
  <c r="Q571" s="1"/>
  <c r="AT597"/>
  <c r="AN598"/>
  <c r="AG599"/>
  <c r="AA599"/>
  <c r="I573"/>
  <c r="J573" s="1"/>
  <c r="O576"/>
  <c r="N577"/>
  <c r="AK571" l="1"/>
  <c r="AI572"/>
  <c r="AJ572" s="1"/>
  <c r="AR571"/>
  <c r="AP572"/>
  <c r="AQ572" s="1"/>
  <c r="K573"/>
  <c r="R571"/>
  <c r="AU597"/>
  <c r="P572"/>
  <c r="Q572" s="1"/>
  <c r="AG600"/>
  <c r="AA600"/>
  <c r="AT598"/>
  <c r="AN599"/>
  <c r="I574"/>
  <c r="J574" s="1"/>
  <c r="O577"/>
  <c r="N578"/>
  <c r="AK572" l="1"/>
  <c r="AI573"/>
  <c r="AJ573" s="1"/>
  <c r="AR572"/>
  <c r="AP573"/>
  <c r="AQ573" s="1"/>
  <c r="K574"/>
  <c r="R572"/>
  <c r="AU598"/>
  <c r="P573"/>
  <c r="Q573" s="1"/>
  <c r="AG601"/>
  <c r="AT599"/>
  <c r="AN600"/>
  <c r="AA601"/>
  <c r="I575"/>
  <c r="J575" s="1"/>
  <c r="O578"/>
  <c r="N579"/>
  <c r="AK573" l="1"/>
  <c r="AI574"/>
  <c r="AJ574" s="1"/>
  <c r="AR573"/>
  <c r="AP574"/>
  <c r="AQ574" s="1"/>
  <c r="K575"/>
  <c r="R573"/>
  <c r="AU599"/>
  <c r="P574"/>
  <c r="Q574" s="1"/>
  <c r="AN601"/>
  <c r="AG602"/>
  <c r="AA602"/>
  <c r="AT600"/>
  <c r="I576"/>
  <c r="J576" s="1"/>
  <c r="O579"/>
  <c r="N580"/>
  <c r="AK574" l="1"/>
  <c r="AI575"/>
  <c r="AJ575" s="1"/>
  <c r="AR574"/>
  <c r="AP575"/>
  <c r="AQ575" s="1"/>
  <c r="K576"/>
  <c r="R574"/>
  <c r="AU600"/>
  <c r="P575"/>
  <c r="Q575" s="1"/>
  <c r="AN602"/>
  <c r="AG603"/>
  <c r="AT601"/>
  <c r="AA603"/>
  <c r="I577"/>
  <c r="J577" s="1"/>
  <c r="O580"/>
  <c r="N581"/>
  <c r="AK575" l="1"/>
  <c r="AI576"/>
  <c r="AJ576" s="1"/>
  <c r="AR575"/>
  <c r="AP576"/>
  <c r="AQ576" s="1"/>
  <c r="K577"/>
  <c r="R575"/>
  <c r="AU601"/>
  <c r="P576"/>
  <c r="Q576" s="1"/>
  <c r="AG604"/>
  <c r="AT602"/>
  <c r="AN603"/>
  <c r="AA604"/>
  <c r="I578"/>
  <c r="J578" s="1"/>
  <c r="O581"/>
  <c r="N582"/>
  <c r="AK576" l="1"/>
  <c r="AI577"/>
  <c r="AJ577" s="1"/>
  <c r="AR576"/>
  <c r="AP577"/>
  <c r="AQ577" s="1"/>
  <c r="K578"/>
  <c r="R576"/>
  <c r="AU602"/>
  <c r="P577"/>
  <c r="Q577" s="1"/>
  <c r="AN604"/>
  <c r="AD14"/>
  <c r="AD15" s="1"/>
  <c r="AT603"/>
  <c r="I579"/>
  <c r="J579" s="1"/>
  <c r="O582"/>
  <c r="N583"/>
  <c r="AK577" l="1"/>
  <c r="AI578"/>
  <c r="AJ578" s="1"/>
  <c r="AR577"/>
  <c r="AP578"/>
  <c r="AQ578" s="1"/>
  <c r="K579"/>
  <c r="R577"/>
  <c r="AU603"/>
  <c r="P578"/>
  <c r="Q578" s="1"/>
  <c r="AT604"/>
  <c r="AG6"/>
  <c r="I580"/>
  <c r="J580" s="1"/>
  <c r="O583"/>
  <c r="N584"/>
  <c r="AK578" l="1"/>
  <c r="AI579"/>
  <c r="AJ579" s="1"/>
  <c r="AR578"/>
  <c r="AP579"/>
  <c r="AQ579" s="1"/>
  <c r="K580"/>
  <c r="R578"/>
  <c r="AU604"/>
  <c r="P579"/>
  <c r="Q579" s="1"/>
  <c r="I581"/>
  <c r="J581" s="1"/>
  <c r="O584"/>
  <c r="N585"/>
  <c r="AK579" l="1"/>
  <c r="AI580"/>
  <c r="AJ580" s="1"/>
  <c r="AR579"/>
  <c r="AP580"/>
  <c r="AQ580" s="1"/>
  <c r="R579"/>
  <c r="K581"/>
  <c r="P580"/>
  <c r="Q580" s="1"/>
  <c r="I582"/>
  <c r="J582" s="1"/>
  <c r="O585"/>
  <c r="N586"/>
  <c r="AK580" l="1"/>
  <c r="AI581"/>
  <c r="AJ581" s="1"/>
  <c r="AR580"/>
  <c r="AP581"/>
  <c r="AQ581" s="1"/>
  <c r="R580"/>
  <c r="K582"/>
  <c r="P581"/>
  <c r="Q581" s="1"/>
  <c r="I583"/>
  <c r="J583" s="1"/>
  <c r="O586"/>
  <c r="N587"/>
  <c r="AK581" l="1"/>
  <c r="AI582"/>
  <c r="AJ582" s="1"/>
  <c r="AR581"/>
  <c r="AP582"/>
  <c r="AQ582" s="1"/>
  <c r="R581"/>
  <c r="K583"/>
  <c r="P582"/>
  <c r="Q582" s="1"/>
  <c r="I584"/>
  <c r="J584" s="1"/>
  <c r="O587"/>
  <c r="N588"/>
  <c r="AK582" l="1"/>
  <c r="AI583"/>
  <c r="AJ583" s="1"/>
  <c r="AR582"/>
  <c r="AP583"/>
  <c r="AQ583" s="1"/>
  <c r="R582"/>
  <c r="K584"/>
  <c r="P583"/>
  <c r="Q583" s="1"/>
  <c r="I585"/>
  <c r="J585" s="1"/>
  <c r="O588"/>
  <c r="N589"/>
  <c r="AK583" l="1"/>
  <c r="AI584"/>
  <c r="AJ584" s="1"/>
  <c r="AR583"/>
  <c r="AP584"/>
  <c r="AQ584" s="1"/>
  <c r="R583"/>
  <c r="K585"/>
  <c r="P584"/>
  <c r="Q584" s="1"/>
  <c r="I586"/>
  <c r="J586" s="1"/>
  <c r="O589"/>
  <c r="N590"/>
  <c r="AK584" l="1"/>
  <c r="AI585"/>
  <c r="AJ585" s="1"/>
  <c r="AR584"/>
  <c r="AP585"/>
  <c r="AQ585" s="1"/>
  <c r="R584"/>
  <c r="K586"/>
  <c r="P585"/>
  <c r="Q585" s="1"/>
  <c r="I587"/>
  <c r="J587" s="1"/>
  <c r="O590"/>
  <c r="N591"/>
  <c r="AK585" l="1"/>
  <c r="AI586"/>
  <c r="AJ586" s="1"/>
  <c r="AR585"/>
  <c r="AP586"/>
  <c r="AQ586" s="1"/>
  <c r="R585"/>
  <c r="K587"/>
  <c r="P586"/>
  <c r="Q586" s="1"/>
  <c r="I588"/>
  <c r="J588" s="1"/>
  <c r="O591"/>
  <c r="N592"/>
  <c r="AK586" l="1"/>
  <c r="AI587"/>
  <c r="AJ587" s="1"/>
  <c r="AR586"/>
  <c r="AP587"/>
  <c r="AQ587" s="1"/>
  <c r="R586"/>
  <c r="K588"/>
  <c r="P587"/>
  <c r="Q587" s="1"/>
  <c r="I589"/>
  <c r="J589" s="1"/>
  <c r="O592"/>
  <c r="N593"/>
  <c r="AK587" l="1"/>
  <c r="AI588"/>
  <c r="AJ588" s="1"/>
  <c r="AR587"/>
  <c r="AP588"/>
  <c r="AQ588" s="1"/>
  <c r="R587"/>
  <c r="K589"/>
  <c r="P588"/>
  <c r="Q588" s="1"/>
  <c r="I590"/>
  <c r="J590" s="1"/>
  <c r="O593"/>
  <c r="N594"/>
  <c r="AK588" l="1"/>
  <c r="AI589"/>
  <c r="AJ589" s="1"/>
  <c r="AR588"/>
  <c r="AP589"/>
  <c r="AQ589" s="1"/>
  <c r="R588"/>
  <c r="K590"/>
  <c r="P589"/>
  <c r="Q589" s="1"/>
  <c r="I591"/>
  <c r="J591" s="1"/>
  <c r="O594"/>
  <c r="N595"/>
  <c r="AK589" l="1"/>
  <c r="AI590"/>
  <c r="AJ590" s="1"/>
  <c r="AR589"/>
  <c r="AP590"/>
  <c r="AQ590" s="1"/>
  <c r="R589"/>
  <c r="K591"/>
  <c r="P590"/>
  <c r="Q590" s="1"/>
  <c r="I592"/>
  <c r="J592" s="1"/>
  <c r="O595"/>
  <c r="N596"/>
  <c r="AK590" l="1"/>
  <c r="AI591"/>
  <c r="AJ591" s="1"/>
  <c r="AR590"/>
  <c r="AP591"/>
  <c r="AQ591" s="1"/>
  <c r="R590"/>
  <c r="K592"/>
  <c r="P591"/>
  <c r="Q591" s="1"/>
  <c r="I593"/>
  <c r="J593" s="1"/>
  <c r="O596"/>
  <c r="N597"/>
  <c r="AK591" l="1"/>
  <c r="AI592"/>
  <c r="AJ592" s="1"/>
  <c r="AR591"/>
  <c r="AP592"/>
  <c r="AQ592" s="1"/>
  <c r="R591"/>
  <c r="K593"/>
  <c r="P592"/>
  <c r="Q592" s="1"/>
  <c r="I594"/>
  <c r="J594" s="1"/>
  <c r="O597"/>
  <c r="N598"/>
  <c r="AK592" l="1"/>
  <c r="AI593"/>
  <c r="AJ593" s="1"/>
  <c r="AR592"/>
  <c r="AP593"/>
  <c r="AQ593" s="1"/>
  <c r="R592"/>
  <c r="K594"/>
  <c r="P593"/>
  <c r="Q593" s="1"/>
  <c r="I595"/>
  <c r="J595" s="1"/>
  <c r="O598"/>
  <c r="N599"/>
  <c r="AK593" l="1"/>
  <c r="AI594"/>
  <c r="AJ594" s="1"/>
  <c r="AR593"/>
  <c r="AP594"/>
  <c r="AQ594" s="1"/>
  <c r="R593"/>
  <c r="K595"/>
  <c r="P594"/>
  <c r="Q594" s="1"/>
  <c r="I596"/>
  <c r="J596" s="1"/>
  <c r="O599"/>
  <c r="N600"/>
  <c r="AK594" l="1"/>
  <c r="AI595"/>
  <c r="AJ595" s="1"/>
  <c r="AR594"/>
  <c r="AP595"/>
  <c r="AQ595" s="1"/>
  <c r="R594"/>
  <c r="K596"/>
  <c r="P595"/>
  <c r="Q595" s="1"/>
  <c r="I597"/>
  <c r="J597" s="1"/>
  <c r="O600"/>
  <c r="N601"/>
  <c r="AK595" l="1"/>
  <c r="AI596"/>
  <c r="AJ596" s="1"/>
  <c r="AR595"/>
  <c r="AP596"/>
  <c r="AQ596" s="1"/>
  <c r="R595"/>
  <c r="K597"/>
  <c r="P596"/>
  <c r="Q596" s="1"/>
  <c r="I598"/>
  <c r="J598" s="1"/>
  <c r="O601"/>
  <c r="N602"/>
  <c r="AK596" l="1"/>
  <c r="AI597"/>
  <c r="AJ597" s="1"/>
  <c r="AR596"/>
  <c r="AP597"/>
  <c r="AQ597" s="1"/>
  <c r="R596"/>
  <c r="K598"/>
  <c r="P597"/>
  <c r="Q597" s="1"/>
  <c r="I599"/>
  <c r="J599" s="1"/>
  <c r="O602"/>
  <c r="N603"/>
  <c r="AK597" l="1"/>
  <c r="AI598"/>
  <c r="AJ598" s="1"/>
  <c r="AR597"/>
  <c r="AP598"/>
  <c r="AQ598" s="1"/>
  <c r="R597"/>
  <c r="K599"/>
  <c r="P598"/>
  <c r="Q598" s="1"/>
  <c r="I600"/>
  <c r="J600" s="1"/>
  <c r="O603"/>
  <c r="N604"/>
  <c r="AK598" l="1"/>
  <c r="AI599"/>
  <c r="AJ599" s="1"/>
  <c r="AR598"/>
  <c r="AP599"/>
  <c r="AQ599" s="1"/>
  <c r="R598"/>
  <c r="K600"/>
  <c r="P599"/>
  <c r="Q599" s="1"/>
  <c r="I601"/>
  <c r="J601" s="1"/>
  <c r="O604"/>
  <c r="AK599" l="1"/>
  <c r="AI600"/>
  <c r="AJ600" s="1"/>
  <c r="AR599"/>
  <c r="AP600"/>
  <c r="AQ600" s="1"/>
  <c r="R599"/>
  <c r="K601"/>
  <c r="P600"/>
  <c r="Q600" s="1"/>
  <c r="I602"/>
  <c r="J602" s="1"/>
  <c r="AK600" l="1"/>
  <c r="AI601"/>
  <c r="AJ601" s="1"/>
  <c r="AR600"/>
  <c r="AP601"/>
  <c r="AQ601" s="1"/>
  <c r="R600"/>
  <c r="K602"/>
  <c r="P601"/>
  <c r="Q601" s="1"/>
  <c r="I603"/>
  <c r="J603" s="1"/>
  <c r="AK601" l="1"/>
  <c r="AI602"/>
  <c r="AJ602" s="1"/>
  <c r="AR601"/>
  <c r="AP602"/>
  <c r="AQ602" s="1"/>
  <c r="R601"/>
  <c r="K603"/>
  <c r="P602"/>
  <c r="Q602" s="1"/>
  <c r="I604"/>
  <c r="J604" s="1"/>
  <c r="K604" s="1"/>
  <c r="AK602" l="1"/>
  <c r="AI603"/>
  <c r="AJ603" s="1"/>
  <c r="AR602"/>
  <c r="AP603"/>
  <c r="AQ603" s="1"/>
  <c r="R602"/>
  <c r="I15"/>
  <c r="I16"/>
  <c r="I17" s="1"/>
  <c r="G7" s="1"/>
  <c r="P603"/>
  <c r="Q603" s="1"/>
  <c r="AK603" l="1"/>
  <c r="AI604"/>
  <c r="AJ604" s="1"/>
  <c r="AK604" s="1"/>
  <c r="AR603"/>
  <c r="AP604"/>
  <c r="AQ604" s="1"/>
  <c r="AR604" s="1"/>
  <c r="P17"/>
  <c r="P18" s="1"/>
  <c r="G8" s="1"/>
  <c r="R603"/>
  <c r="P604"/>
  <c r="Q604" s="1"/>
  <c r="R604" s="1"/>
  <c r="P16" s="1"/>
  <c r="AI16" l="1"/>
  <c r="AI17" s="1"/>
  <c r="AG7" s="1"/>
  <c r="AI15"/>
  <c r="AP16"/>
  <c r="AP17"/>
  <c r="AP18" s="1"/>
  <c r="AG8" s="1"/>
  <c r="W23"/>
  <c r="AW24" l="1"/>
  <c r="X23"/>
  <c r="B6" s="1"/>
  <c r="E48" i="1" s="1"/>
  <c r="D29" i="5" s="1"/>
  <c r="V24"/>
  <c r="W24" s="1"/>
  <c r="X24" s="1"/>
  <c r="AX24" l="1"/>
  <c r="AV25"/>
  <c r="AW25" s="1"/>
  <c r="AX25" s="1"/>
  <c r="V25"/>
  <c r="W25" s="1"/>
  <c r="X25" s="1"/>
  <c r="AV26" l="1"/>
  <c r="AW26" s="1"/>
  <c r="AX26" s="1"/>
  <c r="V26"/>
  <c r="W26" s="1"/>
  <c r="AV27" l="1"/>
  <c r="AW27" s="1"/>
  <c r="X26"/>
  <c r="V27"/>
  <c r="W27" s="1"/>
  <c r="AX27" l="1"/>
  <c r="AV28"/>
  <c r="AW28" s="1"/>
  <c r="AX28" s="1"/>
  <c r="X27"/>
  <c r="V28"/>
  <c r="W28" s="1"/>
  <c r="AV29" l="1"/>
  <c r="AW29" s="1"/>
  <c r="X28"/>
  <c r="V29"/>
  <c r="W29" s="1"/>
  <c r="AX29" l="1"/>
  <c r="AV30"/>
  <c r="AW30" s="1"/>
  <c r="X29"/>
  <c r="V30"/>
  <c r="W30" s="1"/>
  <c r="AX30" l="1"/>
  <c r="AB7" s="1"/>
  <c r="AV31"/>
  <c r="AW31" s="1"/>
  <c r="X30"/>
  <c r="V31"/>
  <c r="W31" s="1"/>
  <c r="AX31" l="1"/>
  <c r="AV32"/>
  <c r="AW32" s="1"/>
  <c r="X31"/>
  <c r="V32"/>
  <c r="W32" s="1"/>
  <c r="AX32" l="1"/>
  <c r="AV33"/>
  <c r="AW33" s="1"/>
  <c r="X32"/>
  <c r="V33"/>
  <c r="W33" s="1"/>
  <c r="AX33" l="1"/>
  <c r="AV34"/>
  <c r="AW34" s="1"/>
  <c r="X33"/>
  <c r="V34"/>
  <c r="W34" s="1"/>
  <c r="AX34" l="1"/>
  <c r="AV35"/>
  <c r="AW35" s="1"/>
  <c r="X34"/>
  <c r="V35"/>
  <c r="W35" s="1"/>
  <c r="AX35" l="1"/>
  <c r="AV36"/>
  <c r="AW36" s="1"/>
  <c r="X35"/>
  <c r="V36"/>
  <c r="W36" s="1"/>
  <c r="AX36" l="1"/>
  <c r="AV37"/>
  <c r="AW37" s="1"/>
  <c r="X36"/>
  <c r="V37"/>
  <c r="W37" s="1"/>
  <c r="AX37" l="1"/>
  <c r="AV38"/>
  <c r="AW38" s="1"/>
  <c r="X37"/>
  <c r="V38"/>
  <c r="W38" s="1"/>
  <c r="AX38" l="1"/>
  <c r="AV39"/>
  <c r="AW39" s="1"/>
  <c r="X38"/>
  <c r="V39"/>
  <c r="W39" s="1"/>
  <c r="AX39" l="1"/>
  <c r="AV40"/>
  <c r="AW40" s="1"/>
  <c r="X39"/>
  <c r="V40"/>
  <c r="W40" s="1"/>
  <c r="AX40" l="1"/>
  <c r="AV41"/>
  <c r="AW41" s="1"/>
  <c r="X40"/>
  <c r="V41"/>
  <c r="W41" s="1"/>
  <c r="AX41" l="1"/>
  <c r="AV42"/>
  <c r="AW42" s="1"/>
  <c r="X41"/>
  <c r="V42"/>
  <c r="W42" s="1"/>
  <c r="AX42" l="1"/>
  <c r="AV43"/>
  <c r="AW43" s="1"/>
  <c r="X42"/>
  <c r="V43"/>
  <c r="W43" s="1"/>
  <c r="AX43" l="1"/>
  <c r="AV44"/>
  <c r="AW44" s="1"/>
  <c r="X43"/>
  <c r="V44"/>
  <c r="W44" s="1"/>
  <c r="AX44" l="1"/>
  <c r="AV45"/>
  <c r="AW45" s="1"/>
  <c r="X44"/>
  <c r="V45"/>
  <c r="W45" s="1"/>
  <c r="AX45" l="1"/>
  <c r="AV46"/>
  <c r="AW46" s="1"/>
  <c r="X45"/>
  <c r="V46"/>
  <c r="W46" s="1"/>
  <c r="AX46" l="1"/>
  <c r="AV47"/>
  <c r="AW47" s="1"/>
  <c r="X46"/>
  <c r="V47"/>
  <c r="W47" s="1"/>
  <c r="AX47" l="1"/>
  <c r="AV48"/>
  <c r="AW48" s="1"/>
  <c r="X47"/>
  <c r="V48"/>
  <c r="W48" s="1"/>
  <c r="AX48" l="1"/>
  <c r="AV49"/>
  <c r="AW49" s="1"/>
  <c r="X48"/>
  <c r="V49"/>
  <c r="W49" s="1"/>
  <c r="AX49" l="1"/>
  <c r="AV50"/>
  <c r="AW50" s="1"/>
  <c r="X49"/>
  <c r="V50"/>
  <c r="W50" s="1"/>
  <c r="AX50" l="1"/>
  <c r="AV51"/>
  <c r="AW51" s="1"/>
  <c r="X50"/>
  <c r="V51"/>
  <c r="W51" s="1"/>
  <c r="AX51" l="1"/>
  <c r="AV52"/>
  <c r="AW52" s="1"/>
  <c r="X51"/>
  <c r="V52"/>
  <c r="W52" s="1"/>
  <c r="AX52" l="1"/>
  <c r="AV53"/>
  <c r="AW53" s="1"/>
  <c r="X52"/>
  <c r="V53"/>
  <c r="W53" s="1"/>
  <c r="AX53" l="1"/>
  <c r="AV54"/>
  <c r="AW54" s="1"/>
  <c r="X53"/>
  <c r="V54"/>
  <c r="W54" s="1"/>
  <c r="AX54" l="1"/>
  <c r="AV55"/>
  <c r="AW55" s="1"/>
  <c r="X54"/>
  <c r="V55"/>
  <c r="W55" s="1"/>
  <c r="AX55" l="1"/>
  <c r="AV56"/>
  <c r="AW56" s="1"/>
  <c r="X55"/>
  <c r="V56"/>
  <c r="W56" s="1"/>
  <c r="AX56" l="1"/>
  <c r="AV57"/>
  <c r="AW57" s="1"/>
  <c r="X56"/>
  <c r="V57"/>
  <c r="W57" s="1"/>
  <c r="AX57" l="1"/>
  <c r="AV58"/>
  <c r="AW58" s="1"/>
  <c r="X57"/>
  <c r="V58"/>
  <c r="W58" s="1"/>
  <c r="AX58" l="1"/>
  <c r="AV59"/>
  <c r="AW59" s="1"/>
  <c r="X58"/>
  <c r="V59"/>
  <c r="W59" s="1"/>
  <c r="AX59" l="1"/>
  <c r="AV60"/>
  <c r="AW60" s="1"/>
  <c r="X59"/>
  <c r="V60"/>
  <c r="W60" s="1"/>
  <c r="AX60" l="1"/>
  <c r="AV61"/>
  <c r="AW61" s="1"/>
  <c r="X60"/>
  <c r="V61"/>
  <c r="W61" s="1"/>
  <c r="AX61" l="1"/>
  <c r="AV62"/>
  <c r="AW62" s="1"/>
  <c r="X61"/>
  <c r="V62"/>
  <c r="W62" s="1"/>
  <c r="AX62" l="1"/>
  <c r="AV63"/>
  <c r="AW63" s="1"/>
  <c r="X62"/>
  <c r="V63"/>
  <c r="W63" s="1"/>
  <c r="AX63" l="1"/>
  <c r="AV64"/>
  <c r="AW64" s="1"/>
  <c r="X63"/>
  <c r="V64"/>
  <c r="W64" s="1"/>
  <c r="AX64" l="1"/>
  <c r="AV65"/>
  <c r="AW65" s="1"/>
  <c r="X64"/>
  <c r="V65"/>
  <c r="W65" s="1"/>
  <c r="AX65" l="1"/>
  <c r="AV66"/>
  <c r="AW66" s="1"/>
  <c r="X65"/>
  <c r="V66"/>
  <c r="W66" s="1"/>
  <c r="AX66" l="1"/>
  <c r="AV67"/>
  <c r="AW67" s="1"/>
  <c r="X66"/>
  <c r="V67"/>
  <c r="W67" s="1"/>
  <c r="AX67" l="1"/>
  <c r="AV68"/>
  <c r="AW68" s="1"/>
  <c r="X67"/>
  <c r="V68"/>
  <c r="W68" s="1"/>
  <c r="AX68" l="1"/>
  <c r="AV69"/>
  <c r="AW69" s="1"/>
  <c r="X68"/>
  <c r="V69"/>
  <c r="W69" s="1"/>
  <c r="AX69" l="1"/>
  <c r="AV70"/>
  <c r="AW70" s="1"/>
  <c r="X69"/>
  <c r="V70"/>
  <c r="W70" s="1"/>
  <c r="AX70" l="1"/>
  <c r="AV71"/>
  <c r="AW71" s="1"/>
  <c r="X70"/>
  <c r="V71"/>
  <c r="W71" s="1"/>
  <c r="AX71" l="1"/>
  <c r="AV72"/>
  <c r="AW72" s="1"/>
  <c r="X71"/>
  <c r="V72"/>
  <c r="W72" s="1"/>
  <c r="AX72" l="1"/>
  <c r="AV73"/>
  <c r="AW73" s="1"/>
  <c r="X72"/>
  <c r="V73"/>
  <c r="W73" s="1"/>
  <c r="AX73" l="1"/>
  <c r="AV74"/>
  <c r="AW74" s="1"/>
  <c r="X73"/>
  <c r="V74"/>
  <c r="W74" s="1"/>
  <c r="AX74" l="1"/>
  <c r="AV75"/>
  <c r="AW75" s="1"/>
  <c r="X74"/>
  <c r="V75"/>
  <c r="W75" s="1"/>
  <c r="AX75" l="1"/>
  <c r="AV76"/>
  <c r="AW76" s="1"/>
  <c r="X75"/>
  <c r="V76"/>
  <c r="W76" s="1"/>
  <c r="AX76" l="1"/>
  <c r="AV77"/>
  <c r="AW77" s="1"/>
  <c r="X76"/>
  <c r="V77"/>
  <c r="W77" s="1"/>
  <c r="AX77" l="1"/>
  <c r="AV78"/>
  <c r="AW78" s="1"/>
  <c r="X77"/>
  <c r="V78"/>
  <c r="W78" s="1"/>
  <c r="AX78" l="1"/>
  <c r="AV79"/>
  <c r="AW79" s="1"/>
  <c r="X78"/>
  <c r="V79"/>
  <c r="W79" s="1"/>
  <c r="AX79" l="1"/>
  <c r="AV80"/>
  <c r="AW80" s="1"/>
  <c r="X79"/>
  <c r="V80"/>
  <c r="W80" s="1"/>
  <c r="AX80" l="1"/>
  <c r="AV81"/>
  <c r="AW81" s="1"/>
  <c r="X80"/>
  <c r="V81"/>
  <c r="W81" s="1"/>
  <c r="AX81" l="1"/>
  <c r="AV82"/>
  <c r="AW82" s="1"/>
  <c r="X81"/>
  <c r="V82"/>
  <c r="W82" s="1"/>
  <c r="AX82" l="1"/>
  <c r="AV83"/>
  <c r="AW83" s="1"/>
  <c r="X82"/>
  <c r="V83"/>
  <c r="W83" s="1"/>
  <c r="AX83" l="1"/>
  <c r="AV84"/>
  <c r="AW84" s="1"/>
  <c r="X83"/>
  <c r="V84"/>
  <c r="W84" s="1"/>
  <c r="AX84" l="1"/>
  <c r="AV85"/>
  <c r="AW85" s="1"/>
  <c r="X84"/>
  <c r="V85"/>
  <c r="W85" s="1"/>
  <c r="AX85" l="1"/>
  <c r="AV86"/>
  <c r="AW86" s="1"/>
  <c r="X85"/>
  <c r="V86"/>
  <c r="W86" s="1"/>
  <c r="AX86" l="1"/>
  <c r="AV87"/>
  <c r="AW87" s="1"/>
  <c r="X86"/>
  <c r="V87"/>
  <c r="W87" s="1"/>
  <c r="AX87" l="1"/>
  <c r="AV88"/>
  <c r="AW88" s="1"/>
  <c r="X87"/>
  <c r="V88"/>
  <c r="W88" s="1"/>
  <c r="AX88" l="1"/>
  <c r="AV89"/>
  <c r="AW89" s="1"/>
  <c r="X88"/>
  <c r="V89"/>
  <c r="W89" s="1"/>
  <c r="AX89" l="1"/>
  <c r="AV90"/>
  <c r="AW90" s="1"/>
  <c r="X89"/>
  <c r="V90"/>
  <c r="W90" s="1"/>
  <c r="AX90" l="1"/>
  <c r="AV91"/>
  <c r="AW91" s="1"/>
  <c r="X90"/>
  <c r="V91"/>
  <c r="W91" s="1"/>
  <c r="AX91" l="1"/>
  <c r="AV92"/>
  <c r="AW92" s="1"/>
  <c r="X91"/>
  <c r="V92"/>
  <c r="W92" s="1"/>
  <c r="AX92" l="1"/>
  <c r="AV93"/>
  <c r="AW93" s="1"/>
  <c r="X92"/>
  <c r="V93"/>
  <c r="W93" s="1"/>
  <c r="AX93" l="1"/>
  <c r="AV94"/>
  <c r="AW94" s="1"/>
  <c r="X93"/>
  <c r="V94"/>
  <c r="W94" s="1"/>
  <c r="AX94" l="1"/>
  <c r="AV95"/>
  <c r="AW95" s="1"/>
  <c r="X94"/>
  <c r="V95"/>
  <c r="W95" s="1"/>
  <c r="AX95" l="1"/>
  <c r="AV96"/>
  <c r="AW96" s="1"/>
  <c r="X95"/>
  <c r="V96"/>
  <c r="W96" s="1"/>
  <c r="AX96" l="1"/>
  <c r="AV97"/>
  <c r="AW97" s="1"/>
  <c r="X96"/>
  <c r="V97"/>
  <c r="W97" s="1"/>
  <c r="AX97" l="1"/>
  <c r="AV98"/>
  <c r="AW98" s="1"/>
  <c r="X97"/>
  <c r="V98"/>
  <c r="W98" s="1"/>
  <c r="AX98" l="1"/>
  <c r="AV99"/>
  <c r="AW99" s="1"/>
  <c r="X98"/>
  <c r="V99"/>
  <c r="W99" s="1"/>
  <c r="AX99" l="1"/>
  <c r="AV100"/>
  <c r="AW100" s="1"/>
  <c r="X99"/>
  <c r="V100"/>
  <c r="W100" s="1"/>
  <c r="AX100" l="1"/>
  <c r="AV101"/>
  <c r="AW101" s="1"/>
  <c r="X100"/>
  <c r="V101"/>
  <c r="W101" s="1"/>
  <c r="AX101" l="1"/>
  <c r="AV102"/>
  <c r="AW102" s="1"/>
  <c r="X101"/>
  <c r="V102"/>
  <c r="W102" s="1"/>
  <c r="AX102" l="1"/>
  <c r="AV103"/>
  <c r="AW103" s="1"/>
  <c r="X102"/>
  <c r="V103"/>
  <c r="W103" s="1"/>
  <c r="AX103" l="1"/>
  <c r="AV104"/>
  <c r="AW104" s="1"/>
  <c r="X103"/>
  <c r="V104"/>
  <c r="W104" s="1"/>
  <c r="AX104" l="1"/>
  <c r="AV105"/>
  <c r="AW105" s="1"/>
  <c r="X104"/>
  <c r="B7" s="1"/>
  <c r="E51" i="1" s="1"/>
  <c r="D32" i="5" s="1"/>
  <c r="V105"/>
  <c r="W105" s="1"/>
  <c r="AX105" l="1"/>
  <c r="AV106"/>
  <c r="AW106" s="1"/>
  <c r="X105"/>
  <c r="V106"/>
  <c r="W106" s="1"/>
  <c r="AX106" l="1"/>
  <c r="AV107"/>
  <c r="AW107" s="1"/>
  <c r="X106"/>
  <c r="V107"/>
  <c r="W107" s="1"/>
  <c r="AX107" l="1"/>
  <c r="AV108"/>
  <c r="AW108" s="1"/>
  <c r="X107"/>
  <c r="V108"/>
  <c r="W108" s="1"/>
  <c r="AX108" l="1"/>
  <c r="AV109"/>
  <c r="AW109" s="1"/>
  <c r="X108"/>
  <c r="V109"/>
  <c r="W109" s="1"/>
  <c r="AX109" l="1"/>
  <c r="AV110"/>
  <c r="AW110" s="1"/>
  <c r="X109"/>
  <c r="V110"/>
  <c r="W110" s="1"/>
  <c r="AX110" l="1"/>
  <c r="AV111"/>
  <c r="AW111" s="1"/>
  <c r="X110"/>
  <c r="V111"/>
  <c r="W111" s="1"/>
  <c r="AX111" l="1"/>
  <c r="AV112"/>
  <c r="AW112" s="1"/>
  <c r="X111"/>
  <c r="V112"/>
  <c r="W112" s="1"/>
  <c r="AX112" l="1"/>
  <c r="AV113"/>
  <c r="AW113" s="1"/>
  <c r="X112"/>
  <c r="V113"/>
  <c r="W113" s="1"/>
  <c r="AX113" l="1"/>
  <c r="AV114"/>
  <c r="AW114" s="1"/>
  <c r="X113"/>
  <c r="V114"/>
  <c r="W114" s="1"/>
  <c r="AX114" l="1"/>
  <c r="AV115"/>
  <c r="AW115" s="1"/>
  <c r="X114"/>
  <c r="V115"/>
  <c r="W115" s="1"/>
  <c r="AX115" l="1"/>
  <c r="AV116"/>
  <c r="AW116" s="1"/>
  <c r="X115"/>
  <c r="V116"/>
  <c r="W116" s="1"/>
  <c r="AX116" l="1"/>
  <c r="AV117"/>
  <c r="AW117" s="1"/>
  <c r="X116"/>
  <c r="V117"/>
  <c r="W117" s="1"/>
  <c r="AX117" l="1"/>
  <c r="AV118"/>
  <c r="AW118" s="1"/>
  <c r="X117"/>
  <c r="V118"/>
  <c r="W118" s="1"/>
  <c r="AX118" l="1"/>
  <c r="AV119"/>
  <c r="AW119" s="1"/>
  <c r="X118"/>
  <c r="V119"/>
  <c r="W119" s="1"/>
  <c r="AX119" l="1"/>
  <c r="AV120"/>
  <c r="AW120" s="1"/>
  <c r="X119"/>
  <c r="V120"/>
  <c r="W120" s="1"/>
  <c r="AX120" l="1"/>
  <c r="AV121"/>
  <c r="AW121" s="1"/>
  <c r="X120"/>
  <c r="V121"/>
  <c r="W121" s="1"/>
  <c r="AX121" l="1"/>
  <c r="AV122"/>
  <c r="AW122" s="1"/>
  <c r="X121"/>
  <c r="V122"/>
  <c r="W122" s="1"/>
  <c r="AX122" l="1"/>
  <c r="AV123"/>
  <c r="AW123" s="1"/>
  <c r="X122"/>
  <c r="V123"/>
  <c r="W123" s="1"/>
  <c r="AX123" l="1"/>
  <c r="AV124"/>
  <c r="AW124" s="1"/>
  <c r="X123"/>
  <c r="V124"/>
  <c r="W124" s="1"/>
  <c r="AX124" l="1"/>
  <c r="AV125"/>
  <c r="AW125" s="1"/>
  <c r="X124"/>
  <c r="V125"/>
  <c r="W125" s="1"/>
  <c r="AX125" l="1"/>
  <c r="AV126"/>
  <c r="AW126" s="1"/>
  <c r="X125"/>
  <c r="V126"/>
  <c r="W126" s="1"/>
  <c r="AX126" l="1"/>
  <c r="AV127"/>
  <c r="AW127" s="1"/>
  <c r="X126"/>
  <c r="V127"/>
  <c r="W127" s="1"/>
  <c r="AX127" l="1"/>
  <c r="AV128"/>
  <c r="AW128" s="1"/>
  <c r="X127"/>
  <c r="V128"/>
  <c r="W128" s="1"/>
  <c r="AX128" l="1"/>
  <c r="AV129"/>
  <c r="AW129" s="1"/>
  <c r="X128"/>
  <c r="V129"/>
  <c r="W129" s="1"/>
  <c r="AX129" l="1"/>
  <c r="AV130"/>
  <c r="AW130" s="1"/>
  <c r="X129"/>
  <c r="V130"/>
  <c r="W130" s="1"/>
  <c r="AX130" l="1"/>
  <c r="AV131"/>
  <c r="AW131" s="1"/>
  <c r="X130"/>
  <c r="V131"/>
  <c r="W131" s="1"/>
  <c r="AX131" l="1"/>
  <c r="AV132"/>
  <c r="AW132" s="1"/>
  <c r="X131"/>
  <c r="V132"/>
  <c r="W132" s="1"/>
  <c r="AX132" l="1"/>
  <c r="AV133"/>
  <c r="AW133" s="1"/>
  <c r="X132"/>
  <c r="V133"/>
  <c r="W133" s="1"/>
  <c r="AX133" l="1"/>
  <c r="AV134"/>
  <c r="AW134" s="1"/>
  <c r="X133"/>
  <c r="V134"/>
  <c r="W134" s="1"/>
  <c r="AX134" l="1"/>
  <c r="AV135"/>
  <c r="AW135" s="1"/>
  <c r="X134"/>
  <c r="V135"/>
  <c r="W135" s="1"/>
  <c r="AX135" l="1"/>
  <c r="AV136"/>
  <c r="AW136" s="1"/>
  <c r="X135"/>
  <c r="V136"/>
  <c r="W136" s="1"/>
  <c r="AX136" l="1"/>
  <c r="AV137"/>
  <c r="AW137" s="1"/>
  <c r="X136"/>
  <c r="V137"/>
  <c r="W137" s="1"/>
  <c r="AX137" l="1"/>
  <c r="AV138"/>
  <c r="AW138" s="1"/>
  <c r="X137"/>
  <c r="V138"/>
  <c r="W138" s="1"/>
  <c r="AX138" l="1"/>
  <c r="AV139"/>
  <c r="AW139" s="1"/>
  <c r="X138"/>
  <c r="V139"/>
  <c r="W139" s="1"/>
  <c r="AX139" l="1"/>
  <c r="AV140"/>
  <c r="AW140" s="1"/>
  <c r="X139"/>
  <c r="V140"/>
  <c r="W140" s="1"/>
  <c r="AX140" l="1"/>
  <c r="AV141"/>
  <c r="AW141" s="1"/>
  <c r="X140"/>
  <c r="V141"/>
  <c r="W141" s="1"/>
  <c r="AX141" l="1"/>
  <c r="AV142"/>
  <c r="AW142" s="1"/>
  <c r="X141"/>
  <c r="V142"/>
  <c r="W142" s="1"/>
  <c r="AX142" l="1"/>
  <c r="AV143"/>
  <c r="AW143" s="1"/>
  <c r="X142"/>
  <c r="V143"/>
  <c r="W143" s="1"/>
  <c r="AX143" l="1"/>
  <c r="AV144"/>
  <c r="AW144" s="1"/>
  <c r="X143"/>
  <c r="V144"/>
  <c r="W144" s="1"/>
  <c r="AX144" l="1"/>
  <c r="AV145"/>
  <c r="AW145" s="1"/>
  <c r="X144"/>
  <c r="V145"/>
  <c r="W145" s="1"/>
  <c r="AX145" l="1"/>
  <c r="AV146"/>
  <c r="AW146" s="1"/>
  <c r="X145"/>
  <c r="V146"/>
  <c r="W146" s="1"/>
  <c r="AX146" l="1"/>
  <c r="AV147"/>
  <c r="AW147" s="1"/>
  <c r="X146"/>
  <c r="V147"/>
  <c r="W147" s="1"/>
  <c r="AX147" l="1"/>
  <c r="AV148"/>
  <c r="AW148" s="1"/>
  <c r="X147"/>
  <c r="V148"/>
  <c r="W148" s="1"/>
  <c r="AX148" l="1"/>
  <c r="AV149"/>
  <c r="AW149" s="1"/>
  <c r="X148"/>
  <c r="V149"/>
  <c r="W149" s="1"/>
  <c r="AX149" l="1"/>
  <c r="AV150"/>
  <c r="AW150" s="1"/>
  <c r="X149"/>
  <c r="V150"/>
  <c r="W150" s="1"/>
  <c r="AX150" l="1"/>
  <c r="AV151"/>
  <c r="AW151" s="1"/>
  <c r="X150"/>
  <c r="V151"/>
  <c r="W151" s="1"/>
  <c r="AX151" l="1"/>
  <c r="AV152"/>
  <c r="AW152" s="1"/>
  <c r="X151"/>
  <c r="V152"/>
  <c r="W152" s="1"/>
  <c r="AX152" l="1"/>
  <c r="AV153"/>
  <c r="AW153" s="1"/>
  <c r="X152"/>
  <c r="V153"/>
  <c r="W153" s="1"/>
  <c r="AX153" l="1"/>
  <c r="AV154"/>
  <c r="AW154" s="1"/>
  <c r="X153"/>
  <c r="V154"/>
  <c r="W154" s="1"/>
  <c r="AX154" l="1"/>
  <c r="AV155"/>
  <c r="AW155" s="1"/>
  <c r="X154"/>
  <c r="V155"/>
  <c r="W155" s="1"/>
  <c r="AX155" l="1"/>
  <c r="AV156"/>
  <c r="AW156" s="1"/>
  <c r="X155"/>
  <c r="V156"/>
  <c r="W156" s="1"/>
  <c r="AX156" l="1"/>
  <c r="AV157"/>
  <c r="AW157" s="1"/>
  <c r="X156"/>
  <c r="V157"/>
  <c r="W157" s="1"/>
  <c r="AX157" l="1"/>
  <c r="AV158"/>
  <c r="AW158" s="1"/>
  <c r="X157"/>
  <c r="V158"/>
  <c r="W158" s="1"/>
  <c r="AX158" l="1"/>
  <c r="AV159"/>
  <c r="AW159" s="1"/>
  <c r="X158"/>
  <c r="V159"/>
  <c r="W159" s="1"/>
  <c r="AX159" l="1"/>
  <c r="AV160"/>
  <c r="AW160" s="1"/>
  <c r="X159"/>
  <c r="V160"/>
  <c r="W160" s="1"/>
  <c r="AX160" l="1"/>
  <c r="AV161"/>
  <c r="AW161" s="1"/>
  <c r="X160"/>
  <c r="V161"/>
  <c r="W161" s="1"/>
  <c r="AX161" l="1"/>
  <c r="AV162"/>
  <c r="AW162" s="1"/>
  <c r="X161"/>
  <c r="V162"/>
  <c r="W162" s="1"/>
  <c r="AX162" l="1"/>
  <c r="AV163"/>
  <c r="AW163" s="1"/>
  <c r="X162"/>
  <c r="V163"/>
  <c r="W163" s="1"/>
  <c r="AX163" l="1"/>
  <c r="AV164"/>
  <c r="AW164" s="1"/>
  <c r="X163"/>
  <c r="V164"/>
  <c r="W164" s="1"/>
  <c r="AX164" l="1"/>
  <c r="AV165"/>
  <c r="AW165" s="1"/>
  <c r="X164"/>
  <c r="V165"/>
  <c r="W165" s="1"/>
  <c r="AX165" l="1"/>
  <c r="AV166"/>
  <c r="AW166" s="1"/>
  <c r="X165"/>
  <c r="V166"/>
  <c r="W166" s="1"/>
  <c r="AX166" l="1"/>
  <c r="AV167"/>
  <c r="AW167" s="1"/>
  <c r="X166"/>
  <c r="V167"/>
  <c r="W167" s="1"/>
  <c r="AX167" l="1"/>
  <c r="AV168"/>
  <c r="AW168" s="1"/>
  <c r="X167"/>
  <c r="V168"/>
  <c r="W168" s="1"/>
  <c r="AX168" l="1"/>
  <c r="AV169"/>
  <c r="AW169" s="1"/>
  <c r="X168"/>
  <c r="V169"/>
  <c r="W169" s="1"/>
  <c r="AX169" l="1"/>
  <c r="AV170"/>
  <c r="AW170" s="1"/>
  <c r="X169"/>
  <c r="V170"/>
  <c r="W170" s="1"/>
  <c r="AX170" l="1"/>
  <c r="AV171"/>
  <c r="AW171" s="1"/>
  <c r="X170"/>
  <c r="V171"/>
  <c r="W171" s="1"/>
  <c r="AX171" l="1"/>
  <c r="AV172"/>
  <c r="AW172" s="1"/>
  <c r="X171"/>
  <c r="V172"/>
  <c r="W172" s="1"/>
  <c r="AX172" l="1"/>
  <c r="AV173"/>
  <c r="AW173" s="1"/>
  <c r="X172"/>
  <c r="V173"/>
  <c r="W173" s="1"/>
  <c r="AX173" l="1"/>
  <c r="AV174"/>
  <c r="AW174" s="1"/>
  <c r="X173"/>
  <c r="V174"/>
  <c r="W174" s="1"/>
  <c r="AX174" l="1"/>
  <c r="AV175"/>
  <c r="AW175" s="1"/>
  <c r="X174"/>
  <c r="V175"/>
  <c r="W175" s="1"/>
  <c r="AX175" l="1"/>
  <c r="AV176"/>
  <c r="AW176" s="1"/>
  <c r="X175"/>
  <c r="V176"/>
  <c r="W176" s="1"/>
  <c r="AX176" l="1"/>
  <c r="AV177"/>
  <c r="AW177" s="1"/>
  <c r="X176"/>
  <c r="V177"/>
  <c r="W177" s="1"/>
  <c r="AX177" l="1"/>
  <c r="AV178"/>
  <c r="AW178" s="1"/>
  <c r="X177"/>
  <c r="V178"/>
  <c r="W178" s="1"/>
  <c r="AX178" l="1"/>
  <c r="AV179"/>
  <c r="AW179" s="1"/>
  <c r="X178"/>
  <c r="V179"/>
  <c r="W179" s="1"/>
  <c r="AX179" l="1"/>
  <c r="AV180"/>
  <c r="AW180" s="1"/>
  <c r="X179"/>
  <c r="V180"/>
  <c r="W180" s="1"/>
  <c r="AX180" l="1"/>
  <c r="AV181"/>
  <c r="AW181" s="1"/>
  <c r="X180"/>
  <c r="V181"/>
  <c r="W181" s="1"/>
  <c r="AX181" l="1"/>
  <c r="AV182"/>
  <c r="AW182" s="1"/>
  <c r="X181"/>
  <c r="V182"/>
  <c r="W182" s="1"/>
  <c r="AX182" l="1"/>
  <c r="AV183"/>
  <c r="AW183" s="1"/>
  <c r="X182"/>
  <c r="V183"/>
  <c r="W183" s="1"/>
  <c r="AX183" l="1"/>
  <c r="AV184"/>
  <c r="AW184" s="1"/>
  <c r="X183"/>
  <c r="V184"/>
  <c r="W184" s="1"/>
  <c r="AX184" l="1"/>
  <c r="AV185"/>
  <c r="AW185" s="1"/>
  <c r="X184"/>
  <c r="V185"/>
  <c r="W185" s="1"/>
  <c r="AX185" l="1"/>
  <c r="AV186"/>
  <c r="AW186" s="1"/>
  <c r="X185"/>
  <c r="V186"/>
  <c r="W186" s="1"/>
  <c r="AX186" l="1"/>
  <c r="AV187"/>
  <c r="AW187" s="1"/>
  <c r="X186"/>
  <c r="V187"/>
  <c r="W187" s="1"/>
  <c r="AX187" l="1"/>
  <c r="AV188"/>
  <c r="AW188" s="1"/>
  <c r="X187"/>
  <c r="V188"/>
  <c r="W188" s="1"/>
  <c r="AX188" l="1"/>
  <c r="AV189"/>
  <c r="AW189" s="1"/>
  <c r="X188"/>
  <c r="V189"/>
  <c r="W189" s="1"/>
  <c r="AX189" l="1"/>
  <c r="AV190"/>
  <c r="AW190" s="1"/>
  <c r="X189"/>
  <c r="V190"/>
  <c r="W190" s="1"/>
  <c r="AX190" l="1"/>
  <c r="AV191"/>
  <c r="AW191" s="1"/>
  <c r="X190"/>
  <c r="V191"/>
  <c r="W191" s="1"/>
  <c r="AX191" l="1"/>
  <c r="AV192"/>
  <c r="AW192" s="1"/>
  <c r="X191"/>
  <c r="V192"/>
  <c r="W192" s="1"/>
  <c r="AX192" l="1"/>
  <c r="AV193"/>
  <c r="AW193" s="1"/>
  <c r="X192"/>
  <c r="V193"/>
  <c r="W193" s="1"/>
  <c r="AX193" l="1"/>
  <c r="AV194"/>
  <c r="AW194" s="1"/>
  <c r="X193"/>
  <c r="V194"/>
  <c r="W194" s="1"/>
  <c r="AX194" l="1"/>
  <c r="AV195"/>
  <c r="AW195" s="1"/>
  <c r="X194"/>
  <c r="V195"/>
  <c r="W195" s="1"/>
  <c r="AX195" l="1"/>
  <c r="AV196"/>
  <c r="AW196" s="1"/>
  <c r="X195"/>
  <c r="V196"/>
  <c r="W196" s="1"/>
  <c r="AX196" l="1"/>
  <c r="AV197"/>
  <c r="AW197" s="1"/>
  <c r="X196"/>
  <c r="V197"/>
  <c r="W197" s="1"/>
  <c r="AX197" l="1"/>
  <c r="AV198"/>
  <c r="AW198" s="1"/>
  <c r="X197"/>
  <c r="V198"/>
  <c r="W198" s="1"/>
  <c r="AX198" l="1"/>
  <c r="AV199"/>
  <c r="AW199" s="1"/>
  <c r="X198"/>
  <c r="V199"/>
  <c r="W199" s="1"/>
  <c r="AX199" l="1"/>
  <c r="AV200"/>
  <c r="AW200" s="1"/>
  <c r="X199"/>
  <c r="V200"/>
  <c r="W200" s="1"/>
  <c r="AX200" l="1"/>
  <c r="AV201"/>
  <c r="AW201" s="1"/>
  <c r="X200"/>
  <c r="V201"/>
  <c r="W201" s="1"/>
  <c r="AX201" l="1"/>
  <c r="AV202"/>
  <c r="AW202" s="1"/>
  <c r="X201"/>
  <c r="V202"/>
  <c r="W202" s="1"/>
  <c r="AX202" l="1"/>
  <c r="AV203"/>
  <c r="AW203" s="1"/>
  <c r="X202"/>
  <c r="V203"/>
  <c r="W203" s="1"/>
  <c r="AX203" l="1"/>
  <c r="AV204"/>
  <c r="AW204" s="1"/>
  <c r="X203"/>
  <c r="V204"/>
  <c r="W204" s="1"/>
  <c r="AX204" l="1"/>
  <c r="AV205"/>
  <c r="AW205" s="1"/>
  <c r="X204"/>
  <c r="V205"/>
  <c r="W205" s="1"/>
  <c r="AX205" l="1"/>
  <c r="AV206"/>
  <c r="AW206" s="1"/>
  <c r="X205"/>
  <c r="V206"/>
  <c r="W206" s="1"/>
  <c r="AX206" l="1"/>
  <c r="AV207"/>
  <c r="AW207" s="1"/>
  <c r="X206"/>
  <c r="V207"/>
  <c r="W207" s="1"/>
  <c r="AX207" l="1"/>
  <c r="AV208"/>
  <c r="AW208" s="1"/>
  <c r="X207"/>
  <c r="V208"/>
  <c r="W208" s="1"/>
  <c r="AX208" l="1"/>
  <c r="AV209"/>
  <c r="AW209" s="1"/>
  <c r="X208"/>
  <c r="V209"/>
  <c r="W209" s="1"/>
  <c r="AX209" l="1"/>
  <c r="AV210"/>
  <c r="AW210" s="1"/>
  <c r="X209"/>
  <c r="V210"/>
  <c r="W210" s="1"/>
  <c r="AX210" l="1"/>
  <c r="AV211"/>
  <c r="AW211" s="1"/>
  <c r="X210"/>
  <c r="V211"/>
  <c r="W211" s="1"/>
  <c r="AX211" l="1"/>
  <c r="AV212"/>
  <c r="AW212" s="1"/>
  <c r="X211"/>
  <c r="V212"/>
  <c r="W212" s="1"/>
  <c r="AX212" l="1"/>
  <c r="AV213"/>
  <c r="AW213" s="1"/>
  <c r="X212"/>
  <c r="V213"/>
  <c r="W213" s="1"/>
  <c r="AX213" l="1"/>
  <c r="AV214"/>
  <c r="AW214" s="1"/>
  <c r="X213"/>
  <c r="V214"/>
  <c r="W214" s="1"/>
  <c r="AX214" l="1"/>
  <c r="AV215"/>
  <c r="AW215" s="1"/>
  <c r="X214"/>
  <c r="V215"/>
  <c r="W215" s="1"/>
  <c r="AX215" l="1"/>
  <c r="AV216"/>
  <c r="AW216" s="1"/>
  <c r="X215"/>
  <c r="V216"/>
  <c r="W216" s="1"/>
  <c r="AX216" l="1"/>
  <c r="AV217"/>
  <c r="AW217" s="1"/>
  <c r="X216"/>
  <c r="V217"/>
  <c r="W217" s="1"/>
  <c r="AX217" l="1"/>
  <c r="AV218"/>
  <c r="AW218" s="1"/>
  <c r="X217"/>
  <c r="V218"/>
  <c r="W218" s="1"/>
  <c r="AX218" l="1"/>
  <c r="AV219"/>
  <c r="AW219" s="1"/>
  <c r="X218"/>
  <c r="V219"/>
  <c r="W219" s="1"/>
  <c r="AX219" l="1"/>
  <c r="AV220"/>
  <c r="AW220" s="1"/>
  <c r="X219"/>
  <c r="V220"/>
  <c r="W220" s="1"/>
  <c r="AX220" l="1"/>
  <c r="AV221"/>
  <c r="AW221" s="1"/>
  <c r="X220"/>
  <c r="V221"/>
  <c r="W221" s="1"/>
  <c r="AX221" l="1"/>
  <c r="AV222"/>
  <c r="AW222" s="1"/>
  <c r="X221"/>
  <c r="V222"/>
  <c r="W222" s="1"/>
  <c r="AX222" l="1"/>
  <c r="AV223"/>
  <c r="AW223" s="1"/>
  <c r="X222"/>
  <c r="V223"/>
  <c r="W223" s="1"/>
  <c r="AX223" l="1"/>
  <c r="AV224"/>
  <c r="AW224" s="1"/>
  <c r="X223"/>
  <c r="V224"/>
  <c r="W224" s="1"/>
  <c r="AX224" l="1"/>
  <c r="AV225"/>
  <c r="AW225" s="1"/>
  <c r="X224"/>
  <c r="V225"/>
  <c r="W225" s="1"/>
  <c r="AX225" l="1"/>
  <c r="AV226"/>
  <c r="AW226" s="1"/>
  <c r="X225"/>
  <c r="V226"/>
  <c r="W226" s="1"/>
  <c r="AX226" l="1"/>
  <c r="AV227"/>
  <c r="AW227" s="1"/>
  <c r="X226"/>
  <c r="V227"/>
  <c r="W227" s="1"/>
  <c r="AX227" l="1"/>
  <c r="AV228"/>
  <c r="AW228" s="1"/>
  <c r="X227"/>
  <c r="V228"/>
  <c r="W228" s="1"/>
  <c r="AX228" l="1"/>
  <c r="AV229"/>
  <c r="AW229" s="1"/>
  <c r="X228"/>
  <c r="V229"/>
  <c r="W229" s="1"/>
  <c r="AX229" l="1"/>
  <c r="AV230"/>
  <c r="AW230" s="1"/>
  <c r="X229"/>
  <c r="V230"/>
  <c r="W230" s="1"/>
  <c r="AX230" l="1"/>
  <c r="AV231"/>
  <c r="AW231" s="1"/>
  <c r="X230"/>
  <c r="V231"/>
  <c r="W231" s="1"/>
  <c r="AX231" l="1"/>
  <c r="AV232"/>
  <c r="AW232" s="1"/>
  <c r="X231"/>
  <c r="V232"/>
  <c r="W232" s="1"/>
  <c r="AX232" l="1"/>
  <c r="AV233"/>
  <c r="AW233" s="1"/>
  <c r="X232"/>
  <c r="V233"/>
  <c r="W233" s="1"/>
  <c r="AX233" l="1"/>
  <c r="AV234"/>
  <c r="AW234" s="1"/>
  <c r="X233"/>
  <c r="V234"/>
  <c r="W234" s="1"/>
  <c r="AX234" l="1"/>
  <c r="AV235"/>
  <c r="AW235" s="1"/>
  <c r="X234"/>
  <c r="V235"/>
  <c r="W235" s="1"/>
  <c r="AX235" l="1"/>
  <c r="AV236"/>
  <c r="AW236" s="1"/>
  <c r="X235"/>
  <c r="V236"/>
  <c r="W236" s="1"/>
  <c r="AX236" l="1"/>
  <c r="AV237"/>
  <c r="AW237" s="1"/>
  <c r="X236"/>
  <c r="V237"/>
  <c r="W237" s="1"/>
  <c r="AX237" l="1"/>
  <c r="AV238"/>
  <c r="AW238" s="1"/>
  <c r="X237"/>
  <c r="V238"/>
  <c r="W238" s="1"/>
  <c r="AX238" l="1"/>
  <c r="AV239"/>
  <c r="AW239" s="1"/>
  <c r="X238"/>
  <c r="V239"/>
  <c r="W239" s="1"/>
  <c r="AX239" l="1"/>
  <c r="AV240"/>
  <c r="AW240" s="1"/>
  <c r="X239"/>
  <c r="V240"/>
  <c r="W240" s="1"/>
  <c r="AX240" l="1"/>
  <c r="AV241"/>
  <c r="AW241" s="1"/>
  <c r="X240"/>
  <c r="V241"/>
  <c r="W241" s="1"/>
  <c r="AX241" l="1"/>
  <c r="AV242"/>
  <c r="AW242" s="1"/>
  <c r="X241"/>
  <c r="V242"/>
  <c r="W242" s="1"/>
  <c r="AX242" l="1"/>
  <c r="AV243"/>
  <c r="AW243" s="1"/>
  <c r="X242"/>
  <c r="V243"/>
  <c r="W243" s="1"/>
  <c r="AX243" l="1"/>
  <c r="AV244"/>
  <c r="AW244" s="1"/>
  <c r="X243"/>
  <c r="V244"/>
  <c r="W244" s="1"/>
  <c r="AX244" l="1"/>
  <c r="AV245"/>
  <c r="AW245" s="1"/>
  <c r="X244"/>
  <c r="V245"/>
  <c r="W245" s="1"/>
  <c r="AX245" l="1"/>
  <c r="AV246"/>
  <c r="AW246" s="1"/>
  <c r="X245"/>
  <c r="V246"/>
  <c r="W246" s="1"/>
  <c r="AX246" l="1"/>
  <c r="AV247"/>
  <c r="AW247" s="1"/>
  <c r="X246"/>
  <c r="V247"/>
  <c r="W247" s="1"/>
  <c r="AX247" l="1"/>
  <c r="AV248"/>
  <c r="AW248" s="1"/>
  <c r="X247"/>
  <c r="V248"/>
  <c r="W248" s="1"/>
  <c r="AX248" l="1"/>
  <c r="AV249"/>
  <c r="AW249" s="1"/>
  <c r="X248"/>
  <c r="V249"/>
  <c r="W249" s="1"/>
  <c r="AX249" l="1"/>
  <c r="AV250"/>
  <c r="AW250" s="1"/>
  <c r="X249"/>
  <c r="V250"/>
  <c r="W250" s="1"/>
  <c r="AX250" l="1"/>
  <c r="AV251"/>
  <c r="AW251" s="1"/>
  <c r="X250"/>
  <c r="V251"/>
  <c r="W251" s="1"/>
  <c r="AX251" l="1"/>
  <c r="AV252"/>
  <c r="AW252" s="1"/>
  <c r="X251"/>
  <c r="V252"/>
  <c r="W252" s="1"/>
  <c r="AX252" l="1"/>
  <c r="AV253"/>
  <c r="AW253" s="1"/>
  <c r="X252"/>
  <c r="V253"/>
  <c r="W253" s="1"/>
  <c r="AX253" l="1"/>
  <c r="AV254"/>
  <c r="AW254" s="1"/>
  <c r="X253"/>
  <c r="V254"/>
  <c r="W254" s="1"/>
  <c r="AX254" l="1"/>
  <c r="AV255"/>
  <c r="AW255" s="1"/>
  <c r="X254"/>
  <c r="V255"/>
  <c r="W255" s="1"/>
  <c r="AX255" l="1"/>
  <c r="AV256"/>
  <c r="AW256" s="1"/>
  <c r="X255"/>
  <c r="V256"/>
  <c r="W256" s="1"/>
  <c r="AX256" l="1"/>
  <c r="AV257"/>
  <c r="AW257" s="1"/>
  <c r="X256"/>
  <c r="V257"/>
  <c r="W257" s="1"/>
  <c r="AX257" l="1"/>
  <c r="AV258"/>
  <c r="AW258" s="1"/>
  <c r="X257"/>
  <c r="V258"/>
  <c r="W258" s="1"/>
  <c r="AX258" l="1"/>
  <c r="AV259"/>
  <c r="AW259" s="1"/>
  <c r="X258"/>
  <c r="V259"/>
  <c r="W259" s="1"/>
  <c r="AX259" l="1"/>
  <c r="AV260"/>
  <c r="AW260" s="1"/>
  <c r="X259"/>
  <c r="V260"/>
  <c r="W260" s="1"/>
  <c r="AX260" l="1"/>
  <c r="AV261"/>
  <c r="AW261" s="1"/>
  <c r="X260"/>
  <c r="V261"/>
  <c r="W261" s="1"/>
  <c r="AX261" l="1"/>
  <c r="AV262"/>
  <c r="AW262" s="1"/>
  <c r="X261"/>
  <c r="V262"/>
  <c r="W262" s="1"/>
  <c r="AX262" l="1"/>
  <c r="AV263"/>
  <c r="AW263" s="1"/>
  <c r="X262"/>
  <c r="V263"/>
  <c r="W263" s="1"/>
  <c r="AX263" l="1"/>
  <c r="AV264"/>
  <c r="AW264" s="1"/>
  <c r="X263"/>
  <c r="V264"/>
  <c r="W264" s="1"/>
  <c r="AX264" l="1"/>
  <c r="AV265"/>
  <c r="AW265" s="1"/>
  <c r="X264"/>
  <c r="V265"/>
  <c r="W265" s="1"/>
  <c r="AX265" l="1"/>
  <c r="AV266"/>
  <c r="AW266" s="1"/>
  <c r="X265"/>
  <c r="V266"/>
  <c r="W266" s="1"/>
  <c r="AX266" l="1"/>
  <c r="AV267"/>
  <c r="AW267" s="1"/>
  <c r="X266"/>
  <c r="V267"/>
  <c r="W267" s="1"/>
  <c r="AX267" l="1"/>
  <c r="AV268"/>
  <c r="AW268" s="1"/>
  <c r="X267"/>
  <c r="V268"/>
  <c r="W268" s="1"/>
  <c r="AX268" l="1"/>
  <c r="AV269"/>
  <c r="AW269" s="1"/>
  <c r="X268"/>
  <c r="V269"/>
  <c r="W269" s="1"/>
  <c r="AX269" l="1"/>
  <c r="AV270"/>
  <c r="AW270" s="1"/>
  <c r="X269"/>
  <c r="V270"/>
  <c r="W270" s="1"/>
  <c r="AX270" l="1"/>
  <c r="AV271"/>
  <c r="AW271" s="1"/>
  <c r="X270"/>
  <c r="V271"/>
  <c r="W271" s="1"/>
  <c r="AX271" l="1"/>
  <c r="AV272"/>
  <c r="AW272" s="1"/>
  <c r="X271"/>
  <c r="V272"/>
  <c r="W272" s="1"/>
  <c r="AX272" l="1"/>
  <c r="AV273"/>
  <c r="AW273" s="1"/>
  <c r="X272"/>
  <c r="V273"/>
  <c r="W273" s="1"/>
  <c r="AX273" l="1"/>
  <c r="AV274"/>
  <c r="AW274" s="1"/>
  <c r="X273"/>
  <c r="V274"/>
  <c r="W274" s="1"/>
  <c r="AX274" l="1"/>
  <c r="AV275"/>
  <c r="AW275" s="1"/>
  <c r="X274"/>
  <c r="V275"/>
  <c r="W275" s="1"/>
  <c r="AX275" l="1"/>
  <c r="AV276"/>
  <c r="AW276" s="1"/>
  <c r="X275"/>
  <c r="V276"/>
  <c r="W276" s="1"/>
  <c r="AX276" l="1"/>
  <c r="AV277"/>
  <c r="AW277" s="1"/>
  <c r="X276"/>
  <c r="V277"/>
  <c r="W277" s="1"/>
  <c r="AX277" l="1"/>
  <c r="AV278"/>
  <c r="AW278" s="1"/>
  <c r="X277"/>
  <c r="V278"/>
  <c r="W278" s="1"/>
  <c r="AX278" l="1"/>
  <c r="AV279"/>
  <c r="AW279" s="1"/>
  <c r="X278"/>
  <c r="V279"/>
  <c r="W279" s="1"/>
  <c r="AX279" l="1"/>
  <c r="AV280"/>
  <c r="AW280" s="1"/>
  <c r="X279"/>
  <c r="V280"/>
  <c r="W280" s="1"/>
  <c r="AX280" l="1"/>
  <c r="AV281"/>
  <c r="AW281" s="1"/>
  <c r="X280"/>
  <c r="V281"/>
  <c r="W281" s="1"/>
  <c r="AX281" l="1"/>
  <c r="AV282"/>
  <c r="AW282" s="1"/>
  <c r="X281"/>
  <c r="V282"/>
  <c r="W282" s="1"/>
  <c r="AX282" l="1"/>
  <c r="AV283"/>
  <c r="AW283" s="1"/>
  <c r="X282"/>
  <c r="V283"/>
  <c r="W283" s="1"/>
  <c r="AX283" l="1"/>
  <c r="AV284"/>
  <c r="AW284" s="1"/>
  <c r="X283"/>
  <c r="V284"/>
  <c r="W284" s="1"/>
  <c r="AX284" l="1"/>
  <c r="AV285"/>
  <c r="AW285" s="1"/>
  <c r="X284"/>
  <c r="V285"/>
  <c r="W285" s="1"/>
  <c r="AX285" l="1"/>
  <c r="AV286"/>
  <c r="AW286" s="1"/>
  <c r="X285"/>
  <c r="V286"/>
  <c r="W286" s="1"/>
  <c r="AX286" l="1"/>
  <c r="AV287"/>
  <c r="AW287" s="1"/>
  <c r="X286"/>
  <c r="V287"/>
  <c r="W287" s="1"/>
  <c r="AX287" l="1"/>
  <c r="AV288"/>
  <c r="AW288" s="1"/>
  <c r="X287"/>
  <c r="V288"/>
  <c r="W288" s="1"/>
  <c r="AX288" l="1"/>
  <c r="AV289"/>
  <c r="AW289" s="1"/>
  <c r="X288"/>
  <c r="V289"/>
  <c r="W289" s="1"/>
  <c r="AX289" l="1"/>
  <c r="AV290"/>
  <c r="AW290" s="1"/>
  <c r="X289"/>
  <c r="V290"/>
  <c r="W290" s="1"/>
  <c r="AX290" l="1"/>
  <c r="AV291"/>
  <c r="AW291" s="1"/>
  <c r="X290"/>
  <c r="V291"/>
  <c r="W291" s="1"/>
  <c r="AX291" l="1"/>
  <c r="AV292"/>
  <c r="AW292" s="1"/>
  <c r="X291"/>
  <c r="V292"/>
  <c r="W292" s="1"/>
  <c r="AX292" l="1"/>
  <c r="AV293"/>
  <c r="AW293" s="1"/>
  <c r="X292"/>
  <c r="V293"/>
  <c r="W293" s="1"/>
  <c r="AX293" l="1"/>
  <c r="AV294"/>
  <c r="AW294" s="1"/>
  <c r="X293"/>
  <c r="V294"/>
  <c r="W294" s="1"/>
  <c r="AX294" l="1"/>
  <c r="AV295"/>
  <c r="AW295" s="1"/>
  <c r="X294"/>
  <c r="V295"/>
  <c r="W295" s="1"/>
  <c r="AX295" l="1"/>
  <c r="AV296"/>
  <c r="AW296" s="1"/>
  <c r="X295"/>
  <c r="V296"/>
  <c r="W296" s="1"/>
  <c r="AX296" l="1"/>
  <c r="AV297"/>
  <c r="AW297" s="1"/>
  <c r="X296"/>
  <c r="V297"/>
  <c r="W297" s="1"/>
  <c r="AX297" l="1"/>
  <c r="AV298"/>
  <c r="AW298" s="1"/>
  <c r="X297"/>
  <c r="V298"/>
  <c r="W298" s="1"/>
  <c r="AX298" l="1"/>
  <c r="AV299"/>
  <c r="AW299" s="1"/>
  <c r="X298"/>
  <c r="V299"/>
  <c r="W299" s="1"/>
  <c r="AX299" l="1"/>
  <c r="AV300"/>
  <c r="AW300" s="1"/>
  <c r="X299"/>
  <c r="V300"/>
  <c r="W300" s="1"/>
  <c r="AX300" l="1"/>
  <c r="AV301"/>
  <c r="AW301" s="1"/>
  <c r="X300"/>
  <c r="V301"/>
  <c r="W301" s="1"/>
  <c r="AX301" l="1"/>
  <c r="AV302"/>
  <c r="AW302" s="1"/>
  <c r="X301"/>
  <c r="V302"/>
  <c r="W302" s="1"/>
  <c r="AX302" l="1"/>
  <c r="AV303"/>
  <c r="AW303" s="1"/>
  <c r="X302"/>
  <c r="V303"/>
  <c r="W303" s="1"/>
  <c r="AX303" l="1"/>
  <c r="AV304"/>
  <c r="AW304" s="1"/>
  <c r="X303"/>
  <c r="V304"/>
  <c r="W304" s="1"/>
  <c r="AX304" l="1"/>
  <c r="AV305"/>
  <c r="AW305" s="1"/>
  <c r="X304"/>
  <c r="V305"/>
  <c r="W305" s="1"/>
  <c r="AX305" l="1"/>
  <c r="AV306"/>
  <c r="AW306" s="1"/>
  <c r="X305"/>
  <c r="V306"/>
  <c r="W306" s="1"/>
  <c r="AX306" l="1"/>
  <c r="AV307"/>
  <c r="AW307" s="1"/>
  <c r="X306"/>
  <c r="V307"/>
  <c r="W307" s="1"/>
  <c r="AX307" l="1"/>
  <c r="AV308"/>
  <c r="AW308" s="1"/>
  <c r="X307"/>
  <c r="V308"/>
  <c r="W308" s="1"/>
  <c r="AX308" l="1"/>
  <c r="AV309"/>
  <c r="AW309" s="1"/>
  <c r="X308"/>
  <c r="V309"/>
  <c r="W309" s="1"/>
  <c r="AX309" l="1"/>
  <c r="AV310"/>
  <c r="AW310" s="1"/>
  <c r="X309"/>
  <c r="V310"/>
  <c r="W310" s="1"/>
  <c r="AX310" l="1"/>
  <c r="AV311"/>
  <c r="AW311" s="1"/>
  <c r="X310"/>
  <c r="V311"/>
  <c r="W311" s="1"/>
  <c r="AX311" l="1"/>
  <c r="AV312"/>
  <c r="AW312" s="1"/>
  <c r="X311"/>
  <c r="V312"/>
  <c r="W312" s="1"/>
  <c r="AX312" l="1"/>
  <c r="AV313"/>
  <c r="AW313" s="1"/>
  <c r="X312"/>
  <c r="V313"/>
  <c r="W313" s="1"/>
  <c r="AX313" l="1"/>
  <c r="AV314"/>
  <c r="AW314" s="1"/>
  <c r="X313"/>
  <c r="V314"/>
  <c r="W314" s="1"/>
  <c r="AX314" l="1"/>
  <c r="AV315"/>
  <c r="AW315" s="1"/>
  <c r="X314"/>
  <c r="V315"/>
  <c r="W315" s="1"/>
  <c r="AX315" l="1"/>
  <c r="AV316"/>
  <c r="AW316" s="1"/>
  <c r="X315"/>
  <c r="V316"/>
  <c r="W316" s="1"/>
  <c r="AX316" l="1"/>
  <c r="AV317"/>
  <c r="AW317" s="1"/>
  <c r="X316"/>
  <c r="V317"/>
  <c r="W317" s="1"/>
  <c r="AX317" l="1"/>
  <c r="AV318"/>
  <c r="AW318" s="1"/>
  <c r="X317"/>
  <c r="V318"/>
  <c r="W318" s="1"/>
  <c r="AX318" l="1"/>
  <c r="AV319"/>
  <c r="AW319" s="1"/>
  <c r="X318"/>
  <c r="V319"/>
  <c r="W319" s="1"/>
  <c r="AX319" l="1"/>
  <c r="AV320"/>
  <c r="AW320" s="1"/>
  <c r="X319"/>
  <c r="V320"/>
  <c r="W320" s="1"/>
  <c r="AX320" l="1"/>
  <c r="AV321"/>
  <c r="AW321" s="1"/>
  <c r="X320"/>
  <c r="V321"/>
  <c r="W321" s="1"/>
  <c r="AX321" l="1"/>
  <c r="AV322"/>
  <c r="AW322" s="1"/>
  <c r="X321"/>
  <c r="V322"/>
  <c r="W322" s="1"/>
  <c r="AX322" l="1"/>
  <c r="AV323"/>
  <c r="AW323" s="1"/>
  <c r="X322"/>
  <c r="V323"/>
  <c r="W323" s="1"/>
  <c r="AX323" l="1"/>
  <c r="AV324"/>
  <c r="AW324" s="1"/>
  <c r="X323"/>
  <c r="V324"/>
  <c r="W324" s="1"/>
  <c r="AX324" l="1"/>
  <c r="AV325"/>
  <c r="AW325" s="1"/>
  <c r="X324"/>
  <c r="V325"/>
  <c r="W325" s="1"/>
  <c r="AX325" l="1"/>
  <c r="AV326"/>
  <c r="AW326" s="1"/>
  <c r="X325"/>
  <c r="V326"/>
  <c r="W326" s="1"/>
  <c r="AX326" l="1"/>
  <c r="AV327"/>
  <c r="AW327" s="1"/>
  <c r="X326"/>
  <c r="V327"/>
  <c r="W327" s="1"/>
  <c r="AX327" l="1"/>
  <c r="AV328"/>
  <c r="AW328" s="1"/>
  <c r="X327"/>
  <c r="V328"/>
  <c r="W328" s="1"/>
  <c r="AX328" l="1"/>
  <c r="AV329"/>
  <c r="AW329" s="1"/>
  <c r="X328"/>
  <c r="V329"/>
  <c r="W329" s="1"/>
  <c r="AX329" l="1"/>
  <c r="AV330"/>
  <c r="AW330" s="1"/>
  <c r="X329"/>
  <c r="V330"/>
  <c r="W330" s="1"/>
  <c r="AX330" l="1"/>
  <c r="AV331"/>
  <c r="AW331" s="1"/>
  <c r="X330"/>
  <c r="V331"/>
  <c r="W331" s="1"/>
  <c r="AX331" l="1"/>
  <c r="AV332"/>
  <c r="AW332" s="1"/>
  <c r="X331"/>
  <c r="V332"/>
  <c r="W332" s="1"/>
  <c r="AX332" l="1"/>
  <c r="AV333"/>
  <c r="AW333" s="1"/>
  <c r="X332"/>
  <c r="V333"/>
  <c r="W333" s="1"/>
  <c r="AX333" l="1"/>
  <c r="AV334"/>
  <c r="AW334" s="1"/>
  <c r="X333"/>
  <c r="V334"/>
  <c r="W334" s="1"/>
  <c r="AX334" l="1"/>
  <c r="AV335"/>
  <c r="AW335" s="1"/>
  <c r="X334"/>
  <c r="V335"/>
  <c r="W335" s="1"/>
  <c r="AX335" l="1"/>
  <c r="AV336"/>
  <c r="AW336" s="1"/>
  <c r="X335"/>
  <c r="V336"/>
  <c r="W336" s="1"/>
  <c r="AX336" l="1"/>
  <c r="AV337"/>
  <c r="AW337" s="1"/>
  <c r="X336"/>
  <c r="V337"/>
  <c r="W337" s="1"/>
  <c r="AX337" l="1"/>
  <c r="AV338"/>
  <c r="AW338" s="1"/>
  <c r="X337"/>
  <c r="V338"/>
  <c r="W338" s="1"/>
  <c r="AX338" l="1"/>
  <c r="AV339"/>
  <c r="AW339" s="1"/>
  <c r="X338"/>
  <c r="V339"/>
  <c r="W339" s="1"/>
  <c r="AX339" l="1"/>
  <c r="AV340"/>
  <c r="AW340" s="1"/>
  <c r="X339"/>
  <c r="V340"/>
  <c r="W340" s="1"/>
  <c r="AX340" l="1"/>
  <c r="AV341"/>
  <c r="AW341" s="1"/>
  <c r="X340"/>
  <c r="V341"/>
  <c r="W341" s="1"/>
  <c r="AX341" l="1"/>
  <c r="AV342"/>
  <c r="AW342" s="1"/>
  <c r="X341"/>
  <c r="V342"/>
  <c r="W342" s="1"/>
  <c r="AX342" l="1"/>
  <c r="AV343"/>
  <c r="AW343" s="1"/>
  <c r="X342"/>
  <c r="V343"/>
  <c r="W343" s="1"/>
  <c r="AX343" l="1"/>
  <c r="AV344"/>
  <c r="AW344" s="1"/>
  <c r="X343"/>
  <c r="V344"/>
  <c r="W344" s="1"/>
  <c r="AX344" l="1"/>
  <c r="AV345"/>
  <c r="AW345" s="1"/>
  <c r="X344"/>
  <c r="V345"/>
  <c r="W345" s="1"/>
  <c r="AX345" l="1"/>
  <c r="AV346"/>
  <c r="AW346" s="1"/>
  <c r="X345"/>
  <c r="V346"/>
  <c r="W346" s="1"/>
  <c r="AX346" l="1"/>
  <c r="AV347"/>
  <c r="AW347" s="1"/>
  <c r="X346"/>
  <c r="V347"/>
  <c r="W347" s="1"/>
  <c r="AX347" l="1"/>
  <c r="AV348"/>
  <c r="AW348" s="1"/>
  <c r="X347"/>
  <c r="V348"/>
  <c r="W348" s="1"/>
  <c r="AX348" l="1"/>
  <c r="AV349"/>
  <c r="AW349" s="1"/>
  <c r="X348"/>
  <c r="V349"/>
  <c r="W349" s="1"/>
  <c r="AX349" l="1"/>
  <c r="AV350"/>
  <c r="AW350" s="1"/>
  <c r="X349"/>
  <c r="V350"/>
  <c r="W350" s="1"/>
  <c r="AX350" l="1"/>
  <c r="AV351"/>
  <c r="AW351" s="1"/>
  <c r="X350"/>
  <c r="V351"/>
  <c r="W351" s="1"/>
  <c r="AX351" l="1"/>
  <c r="AV352"/>
  <c r="AW352" s="1"/>
  <c r="X351"/>
  <c r="V352"/>
  <c r="W352" s="1"/>
  <c r="AX352" l="1"/>
  <c r="AV353"/>
  <c r="AW353" s="1"/>
  <c r="X352"/>
  <c r="V353"/>
  <c r="W353" s="1"/>
  <c r="AX353" l="1"/>
  <c r="AV354"/>
  <c r="AW354" s="1"/>
  <c r="X353"/>
  <c r="V354"/>
  <c r="W354" s="1"/>
  <c r="AX354" l="1"/>
  <c r="AV355"/>
  <c r="AW355" s="1"/>
  <c r="X354"/>
  <c r="V355"/>
  <c r="W355" s="1"/>
  <c r="AX355" l="1"/>
  <c r="AV356"/>
  <c r="AW356" s="1"/>
  <c r="X355"/>
  <c r="V356"/>
  <c r="W356" s="1"/>
  <c r="AX356" l="1"/>
  <c r="AV357"/>
  <c r="AW357" s="1"/>
  <c r="X356"/>
  <c r="V357"/>
  <c r="W357" s="1"/>
  <c r="AX357" l="1"/>
  <c r="AV358"/>
  <c r="AW358" s="1"/>
  <c r="X357"/>
  <c r="V358"/>
  <c r="W358" s="1"/>
  <c r="AX358" l="1"/>
  <c r="AV359"/>
  <c r="AW359" s="1"/>
  <c r="X358"/>
  <c r="V359"/>
  <c r="W359" s="1"/>
  <c r="AX359" l="1"/>
  <c r="AV360"/>
  <c r="AW360" s="1"/>
  <c r="X359"/>
  <c r="V360"/>
  <c r="W360" s="1"/>
  <c r="AX360" l="1"/>
  <c r="AV361"/>
  <c r="AW361" s="1"/>
  <c r="X360"/>
  <c r="V361"/>
  <c r="W361" s="1"/>
  <c r="AX361" l="1"/>
  <c r="AV362"/>
  <c r="AW362" s="1"/>
  <c r="X361"/>
  <c r="V362"/>
  <c r="W362" s="1"/>
  <c r="AX362" l="1"/>
  <c r="AV363"/>
  <c r="AW363" s="1"/>
  <c r="X362"/>
  <c r="V363"/>
  <c r="W363" s="1"/>
  <c r="AX363" l="1"/>
  <c r="AV364"/>
  <c r="AW364" s="1"/>
  <c r="X363"/>
  <c r="V364"/>
  <c r="W364" s="1"/>
  <c r="AX364" l="1"/>
  <c r="AV365"/>
  <c r="AW365" s="1"/>
  <c r="X364"/>
  <c r="V365"/>
  <c r="W365" s="1"/>
  <c r="AX365" l="1"/>
  <c r="AV366"/>
  <c r="AW366" s="1"/>
  <c r="X365"/>
  <c r="V366"/>
  <c r="W366" s="1"/>
  <c r="AX366" l="1"/>
  <c r="AV367"/>
  <c r="AW367" s="1"/>
  <c r="X366"/>
  <c r="V367"/>
  <c r="W367" s="1"/>
  <c r="AX367" l="1"/>
  <c r="AV368"/>
  <c r="AW368" s="1"/>
  <c r="X367"/>
  <c r="V368"/>
  <c r="W368" s="1"/>
  <c r="AX368" l="1"/>
  <c r="AV369"/>
  <c r="AW369" s="1"/>
  <c r="X368"/>
  <c r="V369"/>
  <c r="W369" s="1"/>
  <c r="AX369" l="1"/>
  <c r="AV370"/>
  <c r="AW370" s="1"/>
  <c r="X369"/>
  <c r="V370"/>
  <c r="W370" s="1"/>
  <c r="AX370" l="1"/>
  <c r="AV371"/>
  <c r="AW371" s="1"/>
  <c r="X370"/>
  <c r="V371"/>
  <c r="W371" s="1"/>
  <c r="AX371" l="1"/>
  <c r="AV372"/>
  <c r="AW372" s="1"/>
  <c r="X371"/>
  <c r="V372"/>
  <c r="W372" s="1"/>
  <c r="AX372" l="1"/>
  <c r="AV373"/>
  <c r="AW373" s="1"/>
  <c r="X372"/>
  <c r="V373"/>
  <c r="W373" s="1"/>
  <c r="AX373" l="1"/>
  <c r="AV374"/>
  <c r="AW374" s="1"/>
  <c r="X373"/>
  <c r="V374"/>
  <c r="W374" s="1"/>
  <c r="AX374" l="1"/>
  <c r="AV375"/>
  <c r="AW375" s="1"/>
  <c r="X374"/>
  <c r="V375"/>
  <c r="W375" s="1"/>
  <c r="AX375" l="1"/>
  <c r="AV376"/>
  <c r="AW376" s="1"/>
  <c r="X375"/>
  <c r="V376"/>
  <c r="W376" s="1"/>
  <c r="AX376" l="1"/>
  <c r="AV377"/>
  <c r="AW377" s="1"/>
  <c r="X376"/>
  <c r="V377"/>
  <c r="W377" s="1"/>
  <c r="AX377" l="1"/>
  <c r="AV378"/>
  <c r="AW378" s="1"/>
  <c r="X377"/>
  <c r="V378"/>
  <c r="W378" s="1"/>
  <c r="AX378" l="1"/>
  <c r="AV379"/>
  <c r="AW379" s="1"/>
  <c r="X378"/>
  <c r="V379"/>
  <c r="W379" s="1"/>
  <c r="AX379" l="1"/>
  <c r="AV380"/>
  <c r="AW380" s="1"/>
  <c r="X379"/>
  <c r="V380"/>
  <c r="W380" s="1"/>
  <c r="AX380" l="1"/>
  <c r="AV381"/>
  <c r="AW381" s="1"/>
  <c r="X380"/>
  <c r="V381"/>
  <c r="W381" s="1"/>
  <c r="AX381" l="1"/>
  <c r="AV382"/>
  <c r="AW382" s="1"/>
  <c r="X381"/>
  <c r="V382"/>
  <c r="W382" s="1"/>
  <c r="AX382" l="1"/>
  <c r="AV383"/>
  <c r="AW383" s="1"/>
  <c r="X382"/>
  <c r="V383"/>
  <c r="W383" s="1"/>
  <c r="AX383" l="1"/>
  <c r="AV384"/>
  <c r="AW384" s="1"/>
  <c r="X383"/>
  <c r="V384"/>
  <c r="W384" s="1"/>
  <c r="AX384" l="1"/>
  <c r="AV385"/>
  <c r="AW385" s="1"/>
  <c r="X384"/>
  <c r="V385"/>
  <c r="W385" s="1"/>
  <c r="AX385" l="1"/>
  <c r="AV386"/>
  <c r="AW386" s="1"/>
  <c r="X385"/>
  <c r="V386"/>
  <c r="W386" s="1"/>
  <c r="AX386" l="1"/>
  <c r="AV387"/>
  <c r="AW387" s="1"/>
  <c r="X386"/>
  <c r="V387"/>
  <c r="W387" s="1"/>
  <c r="AX387" l="1"/>
  <c r="AV388"/>
  <c r="AW388" s="1"/>
  <c r="X387"/>
  <c r="V388"/>
  <c r="W388" s="1"/>
  <c r="AX388" l="1"/>
  <c r="AV389"/>
  <c r="AW389" s="1"/>
  <c r="X388"/>
  <c r="V389"/>
  <c r="W389" s="1"/>
  <c r="AX389" l="1"/>
  <c r="AV390"/>
  <c r="AW390" s="1"/>
  <c r="X389"/>
  <c r="V390"/>
  <c r="W390" s="1"/>
  <c r="AX390" l="1"/>
  <c r="AV391"/>
  <c r="AW391" s="1"/>
  <c r="X390"/>
  <c r="V391"/>
  <c r="W391" s="1"/>
  <c r="AX391" l="1"/>
  <c r="AV392"/>
  <c r="AW392" s="1"/>
  <c r="X391"/>
  <c r="V392"/>
  <c r="W392" s="1"/>
  <c r="AX392" l="1"/>
  <c r="AV393"/>
  <c r="AW393" s="1"/>
  <c r="X392"/>
  <c r="V393"/>
  <c r="W393" s="1"/>
  <c r="AX393" l="1"/>
  <c r="AV394"/>
  <c r="AW394" s="1"/>
  <c r="X393"/>
  <c r="V394"/>
  <c r="W394" s="1"/>
  <c r="AX394" l="1"/>
  <c r="AV395"/>
  <c r="AW395" s="1"/>
  <c r="X394"/>
  <c r="V395"/>
  <c r="W395" s="1"/>
  <c r="AX395" l="1"/>
  <c r="AV396"/>
  <c r="AW396" s="1"/>
  <c r="X395"/>
  <c r="V396"/>
  <c r="W396" s="1"/>
  <c r="AX396" l="1"/>
  <c r="AV397"/>
  <c r="AW397" s="1"/>
  <c r="X396"/>
  <c r="V397"/>
  <c r="W397" s="1"/>
  <c r="AX397" l="1"/>
  <c r="AV398"/>
  <c r="AW398" s="1"/>
  <c r="X397"/>
  <c r="V398"/>
  <c r="W398" s="1"/>
  <c r="AX398" l="1"/>
  <c r="AV399"/>
  <c r="AW399" s="1"/>
  <c r="X398"/>
  <c r="V399"/>
  <c r="W399" s="1"/>
  <c r="AX399" l="1"/>
  <c r="AV400"/>
  <c r="AW400" s="1"/>
  <c r="X399"/>
  <c r="V400"/>
  <c r="W400" s="1"/>
  <c r="AX400" l="1"/>
  <c r="AV401"/>
  <c r="AW401" s="1"/>
  <c r="X400"/>
  <c r="V401"/>
  <c r="W401" s="1"/>
  <c r="AX401" l="1"/>
  <c r="AV402"/>
  <c r="AW402" s="1"/>
  <c r="X401"/>
  <c r="V402"/>
  <c r="W402" s="1"/>
  <c r="AX402" l="1"/>
  <c r="AV403"/>
  <c r="AW403" s="1"/>
  <c r="X402"/>
  <c r="V403"/>
  <c r="W403" s="1"/>
  <c r="AX403" l="1"/>
  <c r="AV404"/>
  <c r="AW404" s="1"/>
  <c r="X403"/>
  <c r="V404"/>
  <c r="W404" s="1"/>
  <c r="AX404" l="1"/>
  <c r="AV405"/>
  <c r="AW405" s="1"/>
  <c r="X404"/>
  <c r="V405"/>
  <c r="W405" s="1"/>
  <c r="AX405" l="1"/>
  <c r="AV406"/>
  <c r="AW406" s="1"/>
  <c r="X405"/>
  <c r="V406"/>
  <c r="W406" s="1"/>
  <c r="AX406" l="1"/>
  <c r="AV407"/>
  <c r="AW407" s="1"/>
  <c r="X406"/>
  <c r="V407"/>
  <c r="W407" s="1"/>
  <c r="AX407" l="1"/>
  <c r="AV408"/>
  <c r="AW408" s="1"/>
  <c r="X407"/>
  <c r="V408"/>
  <c r="W408" s="1"/>
  <c r="AX408" l="1"/>
  <c r="AV409"/>
  <c r="AW409" s="1"/>
  <c r="X408"/>
  <c r="V409"/>
  <c r="W409" s="1"/>
  <c r="AX409" l="1"/>
  <c r="AV410"/>
  <c r="AW410" s="1"/>
  <c r="X409"/>
  <c r="V410"/>
  <c r="W410" s="1"/>
  <c r="AX410" l="1"/>
  <c r="AV411"/>
  <c r="AW411" s="1"/>
  <c r="X410"/>
  <c r="V411"/>
  <c r="W411" s="1"/>
  <c r="AX411" l="1"/>
  <c r="AV412"/>
  <c r="AW412" s="1"/>
  <c r="X411"/>
  <c r="V412"/>
  <c r="W412" s="1"/>
  <c r="AX412" l="1"/>
  <c r="AV413"/>
  <c r="AW413" s="1"/>
  <c r="X412"/>
  <c r="V413"/>
  <c r="W413" s="1"/>
  <c r="AX413" l="1"/>
  <c r="AV414"/>
  <c r="AW414" s="1"/>
  <c r="X413"/>
  <c r="V414"/>
  <c r="W414" s="1"/>
  <c r="AX414" l="1"/>
  <c r="AV415"/>
  <c r="AW415" s="1"/>
  <c r="X414"/>
  <c r="V415"/>
  <c r="W415" s="1"/>
  <c r="AX415" l="1"/>
  <c r="AV416"/>
  <c r="AW416" s="1"/>
  <c r="X415"/>
  <c r="V416"/>
  <c r="W416" s="1"/>
  <c r="AX416" l="1"/>
  <c r="AV417"/>
  <c r="AW417" s="1"/>
  <c r="X416"/>
  <c r="V417"/>
  <c r="W417" s="1"/>
  <c r="AX417" l="1"/>
  <c r="AV418"/>
  <c r="AW418" s="1"/>
  <c r="X417"/>
  <c r="V418"/>
  <c r="W418" s="1"/>
  <c r="AX418" l="1"/>
  <c r="AV419"/>
  <c r="AW419" s="1"/>
  <c r="X418"/>
  <c r="V419"/>
  <c r="W419" s="1"/>
  <c r="AX419" l="1"/>
  <c r="AV420"/>
  <c r="AW420" s="1"/>
  <c r="X419"/>
  <c r="V420"/>
  <c r="W420" s="1"/>
  <c r="AX420" l="1"/>
  <c r="AV421"/>
  <c r="AW421" s="1"/>
  <c r="X420"/>
  <c r="V421"/>
  <c r="W421" s="1"/>
  <c r="AX421" l="1"/>
  <c r="AV422"/>
  <c r="AW422" s="1"/>
  <c r="X421"/>
  <c r="V422"/>
  <c r="W422" s="1"/>
  <c r="AX422" l="1"/>
  <c r="AV423"/>
  <c r="AW423" s="1"/>
  <c r="X422"/>
  <c r="V423"/>
  <c r="W423" s="1"/>
  <c r="AX423" l="1"/>
  <c r="AV424"/>
  <c r="AW424" s="1"/>
  <c r="X423"/>
  <c r="V424"/>
  <c r="W424" s="1"/>
  <c r="AX424" l="1"/>
  <c r="AV425"/>
  <c r="AW425" s="1"/>
  <c r="X424"/>
  <c r="V425"/>
  <c r="W425" s="1"/>
  <c r="AX425" l="1"/>
  <c r="AV426"/>
  <c r="AW426" s="1"/>
  <c r="X425"/>
  <c r="V426"/>
  <c r="W426" s="1"/>
  <c r="AX426" l="1"/>
  <c r="AV427"/>
  <c r="AW427" s="1"/>
  <c r="X426"/>
  <c r="V427"/>
  <c r="W427" s="1"/>
  <c r="AX427" l="1"/>
  <c r="AV428"/>
  <c r="AW428" s="1"/>
  <c r="X427"/>
  <c r="V428"/>
  <c r="W428" s="1"/>
  <c r="AX428" l="1"/>
  <c r="AV429"/>
  <c r="AW429" s="1"/>
  <c r="X428"/>
  <c r="V429"/>
  <c r="W429" s="1"/>
  <c r="AX429" l="1"/>
  <c r="AV430"/>
  <c r="AW430" s="1"/>
  <c r="X429"/>
  <c r="V430"/>
  <c r="W430" s="1"/>
  <c r="AX430" l="1"/>
  <c r="AV431"/>
  <c r="AW431" s="1"/>
  <c r="X430"/>
  <c r="V431"/>
  <c r="W431" s="1"/>
  <c r="AX431" l="1"/>
  <c r="AV432"/>
  <c r="AW432" s="1"/>
  <c r="X431"/>
  <c r="V432"/>
  <c r="W432" s="1"/>
  <c r="AX432" l="1"/>
  <c r="AV433"/>
  <c r="AW433" s="1"/>
  <c r="X432"/>
  <c r="V433"/>
  <c r="W433" s="1"/>
  <c r="AX433" l="1"/>
  <c r="AV434"/>
  <c r="AW434" s="1"/>
  <c r="X433"/>
  <c r="V434"/>
  <c r="W434" s="1"/>
  <c r="AX434" l="1"/>
  <c r="AV435"/>
  <c r="AW435" s="1"/>
  <c r="X434"/>
  <c r="V435"/>
  <c r="W435" s="1"/>
  <c r="AX435" l="1"/>
  <c r="AV436"/>
  <c r="AW436" s="1"/>
  <c r="X435"/>
  <c r="V436"/>
  <c r="W436" s="1"/>
  <c r="AX436" l="1"/>
  <c r="AV437"/>
  <c r="AW437" s="1"/>
  <c r="X436"/>
  <c r="V437"/>
  <c r="W437" s="1"/>
  <c r="AX437" l="1"/>
  <c r="AV438"/>
  <c r="AW438" s="1"/>
  <c r="X437"/>
  <c r="V438"/>
  <c r="W438" s="1"/>
  <c r="AX438" l="1"/>
  <c r="AV439"/>
  <c r="AW439" s="1"/>
  <c r="X438"/>
  <c r="V439"/>
  <c r="W439" s="1"/>
  <c r="AX439" l="1"/>
  <c r="AV440"/>
  <c r="AW440" s="1"/>
  <c r="X439"/>
  <c r="V440"/>
  <c r="W440" s="1"/>
  <c r="AX440" l="1"/>
  <c r="AV441"/>
  <c r="AW441" s="1"/>
  <c r="X440"/>
  <c r="V441"/>
  <c r="W441" s="1"/>
  <c r="AX441" l="1"/>
  <c r="AV442"/>
  <c r="AW442" s="1"/>
  <c r="X441"/>
  <c r="V442"/>
  <c r="W442" s="1"/>
  <c r="AX442" l="1"/>
  <c r="AV443"/>
  <c r="AW443" s="1"/>
  <c r="X442"/>
  <c r="V443"/>
  <c r="W443" s="1"/>
  <c r="AX443" l="1"/>
  <c r="AV444"/>
  <c r="AW444" s="1"/>
  <c r="X443"/>
  <c r="V444"/>
  <c r="W444" s="1"/>
  <c r="AX444" l="1"/>
  <c r="AV445"/>
  <c r="AW445" s="1"/>
  <c r="X444"/>
  <c r="V445"/>
  <c r="W445" s="1"/>
  <c r="AX445" l="1"/>
  <c r="AV446"/>
  <c r="AW446" s="1"/>
  <c r="X445"/>
  <c r="V446"/>
  <c r="W446" s="1"/>
  <c r="AX446" l="1"/>
  <c r="AV447"/>
  <c r="AW447" s="1"/>
  <c r="X446"/>
  <c r="V447"/>
  <c r="W447" s="1"/>
  <c r="AX447" l="1"/>
  <c r="AV448"/>
  <c r="AW448" s="1"/>
  <c r="X447"/>
  <c r="V448"/>
  <c r="W448" s="1"/>
  <c r="AX448" l="1"/>
  <c r="AV449"/>
  <c r="AW449" s="1"/>
  <c r="X448"/>
  <c r="V449"/>
  <c r="W449" s="1"/>
  <c r="AX449" l="1"/>
  <c r="AV450"/>
  <c r="AW450" s="1"/>
  <c r="X449"/>
  <c r="V450"/>
  <c r="W450" s="1"/>
  <c r="AX450" l="1"/>
  <c r="AV451"/>
  <c r="AW451" s="1"/>
  <c r="X450"/>
  <c r="V451"/>
  <c r="W451" s="1"/>
  <c r="AX451" l="1"/>
  <c r="AV452"/>
  <c r="AW452" s="1"/>
  <c r="X451"/>
  <c r="V452"/>
  <c r="W452" s="1"/>
  <c r="AX452" l="1"/>
  <c r="AV453"/>
  <c r="AW453" s="1"/>
  <c r="X452"/>
  <c r="V453"/>
  <c r="W453" s="1"/>
  <c r="AX453" l="1"/>
  <c r="AV454"/>
  <c r="AW454" s="1"/>
  <c r="X453"/>
  <c r="V454"/>
  <c r="W454" s="1"/>
  <c r="AX454" l="1"/>
  <c r="AV455"/>
  <c r="AW455" s="1"/>
  <c r="X454"/>
  <c r="V455"/>
  <c r="W455" s="1"/>
  <c r="AX455" l="1"/>
  <c r="AV456"/>
  <c r="AW456" s="1"/>
  <c r="X455"/>
  <c r="V456"/>
  <c r="W456" s="1"/>
  <c r="AX456" l="1"/>
  <c r="AV457"/>
  <c r="AW457" s="1"/>
  <c r="X456"/>
  <c r="V457"/>
  <c r="W457" s="1"/>
  <c r="AX457" l="1"/>
  <c r="AV458"/>
  <c r="AW458" s="1"/>
  <c r="X457"/>
  <c r="V458"/>
  <c r="W458" s="1"/>
  <c r="AX458" l="1"/>
  <c r="AV459"/>
  <c r="AW459" s="1"/>
  <c r="X458"/>
  <c r="V459"/>
  <c r="W459" s="1"/>
  <c r="AX459" l="1"/>
  <c r="AV460"/>
  <c r="AW460" s="1"/>
  <c r="X459"/>
  <c r="V460"/>
  <c r="W460" s="1"/>
  <c r="AX460" l="1"/>
  <c r="AV461"/>
  <c r="AW461" s="1"/>
  <c r="X460"/>
  <c r="V461"/>
  <c r="W461" s="1"/>
  <c r="AX461" l="1"/>
  <c r="AV462"/>
  <c r="AW462" s="1"/>
  <c r="X461"/>
  <c r="V462"/>
  <c r="W462" s="1"/>
  <c r="AX462" l="1"/>
  <c r="AV463"/>
  <c r="AW463" s="1"/>
  <c r="X462"/>
  <c r="V463"/>
  <c r="W463" s="1"/>
  <c r="AX463" l="1"/>
  <c r="AV464"/>
  <c r="AW464" s="1"/>
  <c r="X463"/>
  <c r="V464"/>
  <c r="W464" s="1"/>
  <c r="AX464" l="1"/>
  <c r="AV465"/>
  <c r="AW465" s="1"/>
  <c r="X464"/>
  <c r="V465"/>
  <c r="W465" s="1"/>
  <c r="AX465" l="1"/>
  <c r="AV466"/>
  <c r="AW466" s="1"/>
  <c r="X465"/>
  <c r="V466"/>
  <c r="W466" s="1"/>
  <c r="AX466" l="1"/>
  <c r="AV467"/>
  <c r="AW467" s="1"/>
  <c r="X466"/>
  <c r="V467"/>
  <c r="W467" s="1"/>
  <c r="AX467" l="1"/>
  <c r="AV468"/>
  <c r="AW468" s="1"/>
  <c r="X467"/>
  <c r="V468"/>
  <c r="W468" s="1"/>
  <c r="AX468" l="1"/>
  <c r="AV469"/>
  <c r="AW469" s="1"/>
  <c r="X468"/>
  <c r="V469"/>
  <c r="W469" s="1"/>
  <c r="AX469" l="1"/>
  <c r="AV470"/>
  <c r="AW470" s="1"/>
  <c r="X469"/>
  <c r="V470"/>
  <c r="W470" s="1"/>
  <c r="AX470" l="1"/>
  <c r="AV471"/>
  <c r="AW471" s="1"/>
  <c r="X470"/>
  <c r="V471"/>
  <c r="W471" s="1"/>
  <c r="AX471" l="1"/>
  <c r="AV472"/>
  <c r="AW472" s="1"/>
  <c r="X471"/>
  <c r="V472"/>
  <c r="W472" s="1"/>
  <c r="AX472" l="1"/>
  <c r="AV473"/>
  <c r="AW473" s="1"/>
  <c r="X472"/>
  <c r="V473"/>
  <c r="W473" s="1"/>
  <c r="AX473" l="1"/>
  <c r="AV474"/>
  <c r="AW474" s="1"/>
  <c r="X473"/>
  <c r="V474"/>
  <c r="W474" s="1"/>
  <c r="AX474" l="1"/>
  <c r="AV475"/>
  <c r="AW475" s="1"/>
  <c r="X474"/>
  <c r="V475"/>
  <c r="W475" s="1"/>
  <c r="AX475" l="1"/>
  <c r="AV476"/>
  <c r="AW476" s="1"/>
  <c r="X475"/>
  <c r="V476"/>
  <c r="W476" s="1"/>
  <c r="AX476" l="1"/>
  <c r="AV477"/>
  <c r="AW477" s="1"/>
  <c r="X476"/>
  <c r="V477"/>
  <c r="W477" s="1"/>
  <c r="AX477" l="1"/>
  <c r="AV478"/>
  <c r="AW478" s="1"/>
  <c r="X477"/>
  <c r="V478"/>
  <c r="W478" s="1"/>
  <c r="AX478" l="1"/>
  <c r="AV479"/>
  <c r="AW479" s="1"/>
  <c r="X478"/>
  <c r="V479"/>
  <c r="W479" s="1"/>
  <c r="AX479" l="1"/>
  <c r="AV480"/>
  <c r="AW480" s="1"/>
  <c r="X479"/>
  <c r="V480"/>
  <c r="W480" s="1"/>
  <c r="AX480" l="1"/>
  <c r="AV481"/>
  <c r="AW481" s="1"/>
  <c r="X480"/>
  <c r="V481"/>
  <c r="W481" s="1"/>
  <c r="AX481" l="1"/>
  <c r="AV482"/>
  <c r="AW482" s="1"/>
  <c r="X481"/>
  <c r="V482"/>
  <c r="W482" s="1"/>
  <c r="AX482" l="1"/>
  <c r="AV483"/>
  <c r="AW483" s="1"/>
  <c r="X482"/>
  <c r="V483"/>
  <c r="W483" s="1"/>
  <c r="AX483" l="1"/>
  <c r="AV484"/>
  <c r="AW484" s="1"/>
  <c r="X483"/>
  <c r="V484"/>
  <c r="W484" s="1"/>
  <c r="AX484" l="1"/>
  <c r="AV485"/>
  <c r="AW485" s="1"/>
  <c r="X484"/>
  <c r="V485"/>
  <c r="W485" s="1"/>
  <c r="AX485" l="1"/>
  <c r="AV486"/>
  <c r="AW486" s="1"/>
  <c r="X485"/>
  <c r="V486"/>
  <c r="W486" s="1"/>
  <c r="AX486" l="1"/>
  <c r="AV487"/>
  <c r="AW487" s="1"/>
  <c r="X486"/>
  <c r="V487"/>
  <c r="W487" s="1"/>
  <c r="AX487" l="1"/>
  <c r="AV488"/>
  <c r="AW488" s="1"/>
  <c r="X487"/>
  <c r="V488"/>
  <c r="W488" s="1"/>
  <c r="AX488" l="1"/>
  <c r="AV489"/>
  <c r="AW489" s="1"/>
  <c r="X488"/>
  <c r="V489"/>
  <c r="W489" s="1"/>
  <c r="AX489" l="1"/>
  <c r="AV490"/>
  <c r="AW490" s="1"/>
  <c r="X489"/>
  <c r="V490"/>
  <c r="W490" s="1"/>
  <c r="AX490" l="1"/>
  <c r="AV491"/>
  <c r="AW491" s="1"/>
  <c r="X490"/>
  <c r="V491"/>
  <c r="W491" s="1"/>
  <c r="AX491" l="1"/>
  <c r="AV492"/>
  <c r="AW492" s="1"/>
  <c r="X491"/>
  <c r="V492"/>
  <c r="W492" s="1"/>
  <c r="AX492" l="1"/>
  <c r="AV493"/>
  <c r="AW493" s="1"/>
  <c r="X492"/>
  <c r="V493"/>
  <c r="W493" s="1"/>
  <c r="AX493" l="1"/>
  <c r="AV494"/>
  <c r="AW494" s="1"/>
  <c r="X493"/>
  <c r="V494"/>
  <c r="W494" s="1"/>
  <c r="AX494" l="1"/>
  <c r="AV495"/>
  <c r="AW495" s="1"/>
  <c r="X494"/>
  <c r="V495"/>
  <c r="W495" s="1"/>
  <c r="AX495" l="1"/>
  <c r="AV496"/>
  <c r="AW496" s="1"/>
  <c r="X495"/>
  <c r="V496"/>
  <c r="W496" s="1"/>
  <c r="AX496" l="1"/>
  <c r="AV497"/>
  <c r="AW497" s="1"/>
  <c r="X496"/>
  <c r="V497"/>
  <c r="W497" s="1"/>
  <c r="AX497" l="1"/>
  <c r="AV498"/>
  <c r="AW498" s="1"/>
  <c r="X497"/>
  <c r="V498"/>
  <c r="W498" s="1"/>
  <c r="AX498" l="1"/>
  <c r="AV499"/>
  <c r="AW499" s="1"/>
  <c r="X498"/>
  <c r="V499"/>
  <c r="W499" s="1"/>
  <c r="AX499" l="1"/>
  <c r="AV500"/>
  <c r="AW500" s="1"/>
  <c r="X499"/>
  <c r="V500"/>
  <c r="W500" s="1"/>
  <c r="AX500" l="1"/>
  <c r="AV501"/>
  <c r="AW501" s="1"/>
  <c r="X500"/>
  <c r="V501"/>
  <c r="W501" s="1"/>
  <c r="AX501" l="1"/>
  <c r="AV502"/>
  <c r="AW502" s="1"/>
  <c r="X501"/>
  <c r="V502"/>
  <c r="W502" s="1"/>
  <c r="AX502" l="1"/>
  <c r="AV503"/>
  <c r="AW503" s="1"/>
  <c r="X502"/>
  <c r="V503"/>
  <c r="W503" s="1"/>
  <c r="AX503" l="1"/>
  <c r="AV504"/>
  <c r="AW504" s="1"/>
  <c r="X503"/>
  <c r="V504"/>
  <c r="W504" s="1"/>
  <c r="AX504" l="1"/>
  <c r="AV505"/>
  <c r="AW505" s="1"/>
  <c r="X504"/>
  <c r="V505"/>
  <c r="W505" s="1"/>
  <c r="AX505" l="1"/>
  <c r="AV506"/>
  <c r="AW506" s="1"/>
  <c r="X505"/>
  <c r="V506"/>
  <c r="W506" s="1"/>
  <c r="AX506" l="1"/>
  <c r="AV507"/>
  <c r="AW507" s="1"/>
  <c r="X506"/>
  <c r="V507"/>
  <c r="W507" s="1"/>
  <c r="AX507" l="1"/>
  <c r="AV508"/>
  <c r="AW508" s="1"/>
  <c r="X507"/>
  <c r="V508"/>
  <c r="W508" s="1"/>
  <c r="AX508" l="1"/>
  <c r="AV509"/>
  <c r="AW509" s="1"/>
  <c r="X508"/>
  <c r="V509"/>
  <c r="W509" s="1"/>
  <c r="AX509" l="1"/>
  <c r="AV510"/>
  <c r="AW510" s="1"/>
  <c r="X509"/>
  <c r="V510"/>
  <c r="W510" s="1"/>
  <c r="AX510" l="1"/>
  <c r="AV511"/>
  <c r="AW511" s="1"/>
  <c r="X510"/>
  <c r="V511"/>
  <c r="W511" s="1"/>
  <c r="AX511" l="1"/>
  <c r="AV512"/>
  <c r="AW512" s="1"/>
  <c r="X511"/>
  <c r="V512"/>
  <c r="W512" s="1"/>
  <c r="AX512" l="1"/>
  <c r="AV513"/>
  <c r="AW513" s="1"/>
  <c r="X512"/>
  <c r="V513"/>
  <c r="W513" s="1"/>
  <c r="AX513" l="1"/>
  <c r="AV514"/>
  <c r="AW514" s="1"/>
  <c r="X513"/>
  <c r="V514"/>
  <c r="W514" s="1"/>
  <c r="AX514" l="1"/>
  <c r="AV515"/>
  <c r="AW515" s="1"/>
  <c r="X514"/>
  <c r="V515"/>
  <c r="W515" s="1"/>
  <c r="AX515" l="1"/>
  <c r="AV516"/>
  <c r="AW516" s="1"/>
  <c r="X515"/>
  <c r="V516"/>
  <c r="W516" s="1"/>
  <c r="AX516" l="1"/>
  <c r="AV517"/>
  <c r="AW517" s="1"/>
  <c r="X516"/>
  <c r="V517"/>
  <c r="W517" s="1"/>
  <c r="AX517" l="1"/>
  <c r="AV518"/>
  <c r="AW518" s="1"/>
  <c r="X517"/>
  <c r="V518"/>
  <c r="W518" s="1"/>
  <c r="AX518" l="1"/>
  <c r="AV519"/>
  <c r="AW519" s="1"/>
  <c r="X518"/>
  <c r="V519"/>
  <c r="W519" s="1"/>
  <c r="AX519" l="1"/>
  <c r="AV520"/>
  <c r="AW520" s="1"/>
  <c r="X519"/>
  <c r="V520"/>
  <c r="W520" s="1"/>
  <c r="AX520" l="1"/>
  <c r="AV521"/>
  <c r="AW521" s="1"/>
  <c r="X520"/>
  <c r="V521"/>
  <c r="W521" s="1"/>
  <c r="AX521" l="1"/>
  <c r="AV522"/>
  <c r="AW522" s="1"/>
  <c r="X521"/>
  <c r="V522"/>
  <c r="W522" s="1"/>
  <c r="AX522" l="1"/>
  <c r="AV523"/>
  <c r="AW523" s="1"/>
  <c r="X522"/>
  <c r="V523"/>
  <c r="W523" s="1"/>
  <c r="AX523" l="1"/>
  <c r="AV524"/>
  <c r="AW524" s="1"/>
  <c r="X523"/>
  <c r="V524"/>
  <c r="W524" s="1"/>
  <c r="AX524" l="1"/>
  <c r="AV525"/>
  <c r="AW525" s="1"/>
  <c r="X524"/>
  <c r="V525"/>
  <c r="W525" s="1"/>
  <c r="AX525" l="1"/>
  <c r="AV526"/>
  <c r="AW526" s="1"/>
  <c r="X525"/>
  <c r="V526"/>
  <c r="W526" s="1"/>
  <c r="AX526" l="1"/>
  <c r="AV527"/>
  <c r="AW527" s="1"/>
  <c r="X526"/>
  <c r="V527"/>
  <c r="W527" s="1"/>
  <c r="AX527" l="1"/>
  <c r="AV528"/>
  <c r="AW528" s="1"/>
  <c r="X527"/>
  <c r="V528"/>
  <c r="W528" s="1"/>
  <c r="AX528" l="1"/>
  <c r="AV529"/>
  <c r="AW529" s="1"/>
  <c r="X528"/>
  <c r="V529"/>
  <c r="W529" s="1"/>
  <c r="AX529" l="1"/>
  <c r="AV530"/>
  <c r="AW530" s="1"/>
  <c r="X529"/>
  <c r="V530"/>
  <c r="W530" s="1"/>
  <c r="AX530" l="1"/>
  <c r="AV531"/>
  <c r="AW531" s="1"/>
  <c r="X530"/>
  <c r="V531"/>
  <c r="W531" s="1"/>
  <c r="AX531" l="1"/>
  <c r="AV532"/>
  <c r="AW532" s="1"/>
  <c r="X531"/>
  <c r="V532"/>
  <c r="W532" s="1"/>
  <c r="AX532" l="1"/>
  <c r="AV533"/>
  <c r="AW533" s="1"/>
  <c r="X532"/>
  <c r="V533"/>
  <c r="W533" s="1"/>
  <c r="AX533" l="1"/>
  <c r="AV534"/>
  <c r="AW534" s="1"/>
  <c r="X533"/>
  <c r="V534"/>
  <c r="W534" s="1"/>
  <c r="AX534" l="1"/>
  <c r="AV535"/>
  <c r="AW535" s="1"/>
  <c r="X534"/>
  <c r="V535"/>
  <c r="W535" s="1"/>
  <c r="AX535" l="1"/>
  <c r="AV536"/>
  <c r="AW536" s="1"/>
  <c r="X535"/>
  <c r="V536"/>
  <c r="W536" s="1"/>
  <c r="AX536" l="1"/>
  <c r="AV537"/>
  <c r="AW537" s="1"/>
  <c r="X536"/>
  <c r="V537"/>
  <c r="W537" s="1"/>
  <c r="AX537" l="1"/>
  <c r="AV538"/>
  <c r="AW538" s="1"/>
  <c r="X537"/>
  <c r="V538"/>
  <c r="W538" s="1"/>
  <c r="AX538" l="1"/>
  <c r="AV539"/>
  <c r="AW539" s="1"/>
  <c r="X538"/>
  <c r="V539"/>
  <c r="W539" s="1"/>
  <c r="AX539" l="1"/>
  <c r="AV540"/>
  <c r="AW540" s="1"/>
  <c r="X539"/>
  <c r="V540"/>
  <c r="W540" s="1"/>
  <c r="AX540" l="1"/>
  <c r="AV541"/>
  <c r="AW541" s="1"/>
  <c r="X540"/>
  <c r="V541"/>
  <c r="W541" s="1"/>
  <c r="AX541" l="1"/>
  <c r="AV542"/>
  <c r="AW542" s="1"/>
  <c r="X541"/>
  <c r="V542"/>
  <c r="W542" s="1"/>
  <c r="AX542" l="1"/>
  <c r="AV543"/>
  <c r="AW543" s="1"/>
  <c r="X542"/>
  <c r="V543"/>
  <c r="W543" s="1"/>
  <c r="AX543" l="1"/>
  <c r="AV544"/>
  <c r="AW544" s="1"/>
  <c r="X543"/>
  <c r="V544"/>
  <c r="W544" s="1"/>
  <c r="AX544" l="1"/>
  <c r="AV545"/>
  <c r="AW545" s="1"/>
  <c r="X544"/>
  <c r="V545"/>
  <c r="W545" s="1"/>
  <c r="AX545" l="1"/>
  <c r="AV546"/>
  <c r="AW546" s="1"/>
  <c r="X545"/>
  <c r="V546"/>
  <c r="W546" s="1"/>
  <c r="AX546" l="1"/>
  <c r="AV547"/>
  <c r="AW547" s="1"/>
  <c r="X546"/>
  <c r="V547"/>
  <c r="W547" s="1"/>
  <c r="AX547" l="1"/>
  <c r="AV548"/>
  <c r="AW548" s="1"/>
  <c r="X547"/>
  <c r="V548"/>
  <c r="W548" s="1"/>
  <c r="AX548" l="1"/>
  <c r="AV549"/>
  <c r="AW549" s="1"/>
  <c r="X548"/>
  <c r="V549"/>
  <c r="W549" s="1"/>
  <c r="AX549" l="1"/>
  <c r="AV550"/>
  <c r="AW550" s="1"/>
  <c r="X549"/>
  <c r="V550"/>
  <c r="W550" s="1"/>
  <c r="AX550" l="1"/>
  <c r="AV551"/>
  <c r="AW551" s="1"/>
  <c r="X550"/>
  <c r="V551"/>
  <c r="W551" s="1"/>
  <c r="AX551" l="1"/>
  <c r="AV552"/>
  <c r="AW552" s="1"/>
  <c r="X551"/>
  <c r="V552"/>
  <c r="W552" s="1"/>
  <c r="AX552" l="1"/>
  <c r="AV553"/>
  <c r="AW553" s="1"/>
  <c r="X552"/>
  <c r="V553"/>
  <c r="W553" s="1"/>
  <c r="AX553" l="1"/>
  <c r="AV554"/>
  <c r="AW554" s="1"/>
  <c r="X553"/>
  <c r="V554"/>
  <c r="W554" s="1"/>
  <c r="AX554" l="1"/>
  <c r="AV555"/>
  <c r="AW555" s="1"/>
  <c r="X554"/>
  <c r="V555"/>
  <c r="W555" s="1"/>
  <c r="AX555" l="1"/>
  <c r="AV556"/>
  <c r="AW556" s="1"/>
  <c r="X555"/>
  <c r="V556"/>
  <c r="W556" s="1"/>
  <c r="AX556" l="1"/>
  <c r="AV557"/>
  <c r="AW557" s="1"/>
  <c r="X556"/>
  <c r="V557"/>
  <c r="W557" s="1"/>
  <c r="AX557" l="1"/>
  <c r="AV558"/>
  <c r="AW558" s="1"/>
  <c r="X557"/>
  <c r="V558"/>
  <c r="W558" s="1"/>
  <c r="AX558" l="1"/>
  <c r="AV559"/>
  <c r="AW559" s="1"/>
  <c r="X558"/>
  <c r="V559"/>
  <c r="W559" s="1"/>
  <c r="AX559" l="1"/>
  <c r="AV560"/>
  <c r="AW560" s="1"/>
  <c r="X559"/>
  <c r="V560"/>
  <c r="W560" s="1"/>
  <c r="AX560" l="1"/>
  <c r="AV561"/>
  <c r="AW561" s="1"/>
  <c r="X560"/>
  <c r="V561"/>
  <c r="W561" s="1"/>
  <c r="AX561" l="1"/>
  <c r="AV562"/>
  <c r="AW562" s="1"/>
  <c r="X561"/>
  <c r="V562"/>
  <c r="W562" s="1"/>
  <c r="AX562" l="1"/>
  <c r="AV563"/>
  <c r="AW563" s="1"/>
  <c r="X562"/>
  <c r="V563"/>
  <c r="W563" s="1"/>
  <c r="AX563" l="1"/>
  <c r="AV564"/>
  <c r="AW564" s="1"/>
  <c r="X563"/>
  <c r="V564"/>
  <c r="W564" s="1"/>
  <c r="AX564" l="1"/>
  <c r="AV565"/>
  <c r="AW565" s="1"/>
  <c r="X564"/>
  <c r="V565"/>
  <c r="W565" s="1"/>
  <c r="AX565" l="1"/>
  <c r="AV566"/>
  <c r="AW566" s="1"/>
  <c r="X565"/>
  <c r="V566"/>
  <c r="W566" s="1"/>
  <c r="AX566" l="1"/>
  <c r="AV567"/>
  <c r="AW567" s="1"/>
  <c r="X566"/>
  <c r="V567"/>
  <c r="W567" s="1"/>
  <c r="AX567" l="1"/>
  <c r="AV568"/>
  <c r="AW568" s="1"/>
  <c r="X567"/>
  <c r="V568"/>
  <c r="W568" s="1"/>
  <c r="AX568" l="1"/>
  <c r="AV569"/>
  <c r="AW569" s="1"/>
  <c r="X568"/>
  <c r="V569"/>
  <c r="W569" s="1"/>
  <c r="AX569" l="1"/>
  <c r="AV570"/>
  <c r="AW570" s="1"/>
  <c r="X569"/>
  <c r="V570"/>
  <c r="W570" s="1"/>
  <c r="AX570" l="1"/>
  <c r="AV571"/>
  <c r="AW571" s="1"/>
  <c r="X570"/>
  <c r="V571"/>
  <c r="W571" s="1"/>
  <c r="AX571" l="1"/>
  <c r="AV572"/>
  <c r="AW572" s="1"/>
  <c r="X571"/>
  <c r="V572"/>
  <c r="W572" s="1"/>
  <c r="AX572" l="1"/>
  <c r="AV573"/>
  <c r="AW573" s="1"/>
  <c r="X572"/>
  <c r="V573"/>
  <c r="W573" s="1"/>
  <c r="AX573" l="1"/>
  <c r="AV574"/>
  <c r="AW574" s="1"/>
  <c r="X573"/>
  <c r="V574"/>
  <c r="W574" s="1"/>
  <c r="AX574" l="1"/>
  <c r="AV575"/>
  <c r="AW575" s="1"/>
  <c r="X574"/>
  <c r="V575"/>
  <c r="W575" s="1"/>
  <c r="AX575" l="1"/>
  <c r="AV576"/>
  <c r="AW576" s="1"/>
  <c r="X575"/>
  <c r="V576"/>
  <c r="W576" s="1"/>
  <c r="AX576" l="1"/>
  <c r="AV577"/>
  <c r="AW577" s="1"/>
  <c r="X576"/>
  <c r="V577"/>
  <c r="W577" s="1"/>
  <c r="AX577" l="1"/>
  <c r="AV578"/>
  <c r="AW578" s="1"/>
  <c r="X577"/>
  <c r="V578"/>
  <c r="W578" s="1"/>
  <c r="AX578" l="1"/>
  <c r="AV579"/>
  <c r="AW579" s="1"/>
  <c r="X578"/>
  <c r="V579"/>
  <c r="W579" s="1"/>
  <c r="AX579" l="1"/>
  <c r="AV580"/>
  <c r="AW580" s="1"/>
  <c r="X579"/>
  <c r="V580"/>
  <c r="W580" s="1"/>
  <c r="AX580" l="1"/>
  <c r="AV581"/>
  <c r="AW581" s="1"/>
  <c r="X580"/>
  <c r="V581"/>
  <c r="W581" s="1"/>
  <c r="AX581" l="1"/>
  <c r="AV582"/>
  <c r="AW582" s="1"/>
  <c r="X581"/>
  <c r="V582"/>
  <c r="W582" s="1"/>
  <c r="AX582" l="1"/>
  <c r="AV583"/>
  <c r="AW583" s="1"/>
  <c r="X582"/>
  <c r="V583"/>
  <c r="W583" s="1"/>
  <c r="AX583" l="1"/>
  <c r="AV584"/>
  <c r="AW584" s="1"/>
  <c r="X583"/>
  <c r="V584"/>
  <c r="W584" s="1"/>
  <c r="AX584" l="1"/>
  <c r="AV585"/>
  <c r="AW585" s="1"/>
  <c r="X584"/>
  <c r="V585"/>
  <c r="W585" s="1"/>
  <c r="AX585" l="1"/>
  <c r="AV586"/>
  <c r="AW586" s="1"/>
  <c r="X585"/>
  <c r="V586"/>
  <c r="W586" s="1"/>
  <c r="AX586" l="1"/>
  <c r="AV587"/>
  <c r="AW587" s="1"/>
  <c r="X586"/>
  <c r="V587"/>
  <c r="W587" s="1"/>
  <c r="AX587" l="1"/>
  <c r="AV588"/>
  <c r="AW588" s="1"/>
  <c r="X587"/>
  <c r="V588"/>
  <c r="W588" s="1"/>
  <c r="AX588" l="1"/>
  <c r="AV589"/>
  <c r="AW589" s="1"/>
  <c r="X588"/>
  <c r="V589"/>
  <c r="W589" s="1"/>
  <c r="AX589" l="1"/>
  <c r="AV590"/>
  <c r="AW590" s="1"/>
  <c r="X589"/>
  <c r="V590"/>
  <c r="W590" s="1"/>
  <c r="AX590" l="1"/>
  <c r="AV591"/>
  <c r="AW591" s="1"/>
  <c r="X590"/>
  <c r="V591"/>
  <c r="W591" s="1"/>
  <c r="AX591" l="1"/>
  <c r="AV592"/>
  <c r="AW592" s="1"/>
  <c r="X591"/>
  <c r="V592"/>
  <c r="W592" s="1"/>
  <c r="AX592" l="1"/>
  <c r="AV593"/>
  <c r="AW593" s="1"/>
  <c r="X592"/>
  <c r="V593"/>
  <c r="W593" s="1"/>
  <c r="AX593" l="1"/>
  <c r="AV594"/>
  <c r="AW594" s="1"/>
  <c r="X593"/>
  <c r="V594"/>
  <c r="W594" s="1"/>
  <c r="AX594" l="1"/>
  <c r="AV595"/>
  <c r="AW595" s="1"/>
  <c r="X594"/>
  <c r="V595"/>
  <c r="W595" s="1"/>
  <c r="AX595" l="1"/>
  <c r="AV596"/>
  <c r="AW596" s="1"/>
  <c r="X595"/>
  <c r="V596"/>
  <c r="W596" s="1"/>
  <c r="AX596" l="1"/>
  <c r="AV597"/>
  <c r="AW597" s="1"/>
  <c r="X596"/>
  <c r="V597"/>
  <c r="W597" s="1"/>
  <c r="AX597" l="1"/>
  <c r="AV598"/>
  <c r="AW598" s="1"/>
  <c r="X597"/>
  <c r="V598"/>
  <c r="W598" s="1"/>
  <c r="AX598" l="1"/>
  <c r="AV599"/>
  <c r="AW599" s="1"/>
  <c r="X598"/>
  <c r="V599"/>
  <c r="W599" s="1"/>
  <c r="AX599" l="1"/>
  <c r="AV600"/>
  <c r="AW600" s="1"/>
  <c r="X599"/>
  <c r="V600"/>
  <c r="W600" s="1"/>
  <c r="AX600" l="1"/>
  <c r="AV601"/>
  <c r="AW601" s="1"/>
  <c r="X600"/>
  <c r="V601"/>
  <c r="W601" s="1"/>
  <c r="AX601" l="1"/>
  <c r="AV602"/>
  <c r="AW602" s="1"/>
  <c r="X601"/>
  <c r="V602"/>
  <c r="W602" s="1"/>
  <c r="AX602" l="1"/>
  <c r="AV603"/>
  <c r="AW603" s="1"/>
  <c r="X602"/>
  <c r="V603"/>
  <c r="W603" s="1"/>
  <c r="AX603" l="1"/>
  <c r="AV604"/>
  <c r="AW604" s="1"/>
  <c r="AX604" s="1"/>
  <c r="X603"/>
  <c r="V604"/>
  <c r="W604" s="1"/>
  <c r="X604" s="1"/>
  <c r="AV17" l="1"/>
  <c r="AV18"/>
  <c r="AV19" s="1"/>
  <c r="AG9" s="1"/>
  <c r="F54" i="1" s="1"/>
  <c r="V17" i="5"/>
  <c r="V18"/>
  <c r="V19" s="1"/>
  <c r="G9" s="1"/>
  <c r="D40" l="1"/>
  <c r="D35"/>
  <c r="D41"/>
  <c r="D14"/>
  <c r="D13" l="1"/>
  <c r="D15" s="1"/>
  <c r="G6" s="1"/>
  <c r="E54" i="1" s="1"/>
  <c r="E59" s="1"/>
  <c r="E60" s="1"/>
</calcChain>
</file>

<file path=xl/sharedStrings.xml><?xml version="1.0" encoding="utf-8"?>
<sst xmlns="http://schemas.openxmlformats.org/spreadsheetml/2006/main" count="148" uniqueCount="104">
  <si>
    <t>2 lanes</t>
  </si>
  <si>
    <t>4 lanes</t>
  </si>
  <si>
    <t>1 lane</t>
  </si>
  <si>
    <t>Ped LOS</t>
  </si>
  <si>
    <t>F</t>
  </si>
  <si>
    <t>E</t>
  </si>
  <si>
    <t>D</t>
  </si>
  <si>
    <r>
      <t>2010 H</t>
    </r>
    <r>
      <rPr>
        <b/>
        <u/>
        <sz val="22"/>
        <rFont val="Arial"/>
        <family val="2"/>
      </rPr>
      <t>IGHWAY</t>
    </r>
    <r>
      <rPr>
        <b/>
        <u/>
        <sz val="26"/>
        <rFont val="Arial"/>
        <family val="2"/>
      </rPr>
      <t xml:space="preserve"> C</t>
    </r>
    <r>
      <rPr>
        <b/>
        <u/>
        <sz val="22"/>
        <rFont val="Arial"/>
        <family val="2"/>
      </rPr>
      <t>APACITY</t>
    </r>
    <r>
      <rPr>
        <b/>
        <u/>
        <sz val="26"/>
        <rFont val="Arial"/>
        <family val="2"/>
      </rPr>
      <t xml:space="preserve"> M</t>
    </r>
    <r>
      <rPr>
        <b/>
        <u/>
        <sz val="22"/>
        <rFont val="Arial"/>
        <family val="2"/>
      </rPr>
      <t>ANUAL</t>
    </r>
  </si>
  <si>
    <t>FOREWORD</t>
  </si>
  <si>
    <t>DISCLAIMER</t>
  </si>
  <si>
    <t>No warranty is made by the developers or their employer as to the accuracy, completeness, or reliability of this software and its associated equations and documentation.  No responsibility is assumed by the developers for incorrect results or damages resulting from the use of this software.</t>
  </si>
  <si>
    <t>DISTRIBUTION OF DERIVATIVE WORKS</t>
  </si>
  <si>
    <t>LOS (lower bound of letter range)</t>
  </si>
  <si>
    <t>A</t>
  </si>
  <si>
    <t>B</t>
  </si>
  <si>
    <t>C</t>
  </si>
  <si>
    <t>Pedestrian LOS at TWSC Intersections</t>
  </si>
  <si>
    <t>3 lanes</t>
  </si>
  <si>
    <t>Crossing Type</t>
  </si>
  <si>
    <t>1-lane</t>
  </si>
  <si>
    <t>2-lane undivided</t>
  </si>
  <si>
    <t>2-lane divided</t>
  </si>
  <si>
    <t>3-lane</t>
  </si>
  <si>
    <t>4-lane undivided</t>
  </si>
  <si>
    <t>4-lane divided</t>
  </si>
  <si>
    <t>6-lane divided</t>
  </si>
  <si>
    <t>Motorist Yield Rate</t>
  </si>
  <si>
    <t>Stage 1</t>
  </si>
  <si>
    <t>Stage 2</t>
  </si>
  <si>
    <t>Note: Two-stage crossing calculation applied at all divided roadways</t>
  </si>
  <si>
    <t>Step 1: Identify Crossing Type</t>
  </si>
  <si>
    <t>Two-stage Crossing Calcs Apply?</t>
  </si>
  <si>
    <t>Step 2: Determine Critical Headway</t>
  </si>
  <si>
    <t>L</t>
  </si>
  <si>
    <r>
      <t>S</t>
    </r>
    <r>
      <rPr>
        <i/>
        <vertAlign val="subscript"/>
        <sz val="10"/>
        <rFont val="Arial"/>
        <family val="2"/>
      </rPr>
      <t>p</t>
    </r>
  </si>
  <si>
    <t>Crossing distance (ft)</t>
  </si>
  <si>
    <t>Average pedestrian speed (ft/s)</t>
  </si>
  <si>
    <r>
      <t>t</t>
    </r>
    <r>
      <rPr>
        <i/>
        <vertAlign val="subscript"/>
        <sz val="10"/>
        <rFont val="Arial"/>
        <family val="2"/>
      </rPr>
      <t>s</t>
    </r>
  </si>
  <si>
    <t>Pedestrian start-up time and end clearance time (s)</t>
  </si>
  <si>
    <r>
      <t>t</t>
    </r>
    <r>
      <rPr>
        <i/>
        <vertAlign val="subscript"/>
        <sz val="10"/>
        <rFont val="Arial"/>
        <family val="2"/>
      </rPr>
      <t>c</t>
    </r>
  </si>
  <si>
    <t>Step 3: Estimate Probability of a Delayed Crossing</t>
  </si>
  <si>
    <t>Critical headway for pedestrian crossing</t>
  </si>
  <si>
    <r>
      <t>Note: Platooning effects ignored. t</t>
    </r>
    <r>
      <rPr>
        <i/>
        <vertAlign val="subscript"/>
        <sz val="10"/>
        <rFont val="Arial"/>
        <family val="2"/>
      </rPr>
      <t>c,G</t>
    </r>
    <r>
      <rPr>
        <i/>
        <sz val="10"/>
        <rFont val="Arial"/>
        <family val="2"/>
      </rPr>
      <t xml:space="preserve"> assumed to equal t</t>
    </r>
    <r>
      <rPr>
        <i/>
        <vertAlign val="subscript"/>
        <sz val="10"/>
        <rFont val="Arial"/>
        <family val="2"/>
      </rPr>
      <t>c</t>
    </r>
  </si>
  <si>
    <t>v</t>
  </si>
  <si>
    <t>Vehicular flow rate (veh/s)</t>
  </si>
  <si>
    <r>
      <t>P</t>
    </r>
    <r>
      <rPr>
        <i/>
        <vertAlign val="subscript"/>
        <sz val="10"/>
        <rFont val="Arial"/>
        <family val="2"/>
      </rPr>
      <t>b</t>
    </r>
  </si>
  <si>
    <r>
      <t>P</t>
    </r>
    <r>
      <rPr>
        <i/>
        <vertAlign val="subscript"/>
        <sz val="10"/>
        <rFont val="Arial"/>
        <family val="2"/>
      </rPr>
      <t>d</t>
    </r>
  </si>
  <si>
    <t>Probability of a blocked lane</t>
  </si>
  <si>
    <t>Probability of a delayed crossing</t>
  </si>
  <si>
    <t>Number of lanes crossed</t>
  </si>
  <si>
    <t>Step 4: Calculate Average Delay to Wait for an Adequate Gap</t>
  </si>
  <si>
    <r>
      <t>d</t>
    </r>
    <r>
      <rPr>
        <i/>
        <vertAlign val="subscript"/>
        <sz val="10"/>
        <rFont val="Arial"/>
        <family val="2"/>
      </rPr>
      <t>g</t>
    </r>
  </si>
  <si>
    <r>
      <t>d</t>
    </r>
    <r>
      <rPr>
        <i/>
        <vertAlign val="subscript"/>
        <sz val="10"/>
        <rFont val="Arial"/>
        <family val="2"/>
      </rPr>
      <t>gd</t>
    </r>
  </si>
  <si>
    <t>Average pedestrian gap delay (s)</t>
  </si>
  <si>
    <t>Step 5: Estimate Delay Reduction due to Yielding Vehicles</t>
  </si>
  <si>
    <r>
      <t>M</t>
    </r>
    <r>
      <rPr>
        <i/>
        <vertAlign val="subscript"/>
        <sz val="10"/>
        <rFont val="Arial"/>
        <family val="2"/>
      </rPr>
      <t>y</t>
    </r>
  </si>
  <si>
    <t>n</t>
  </si>
  <si>
    <t>Average number of crossing events before an adequate gap is available</t>
  </si>
  <si>
    <t>h</t>
  </si>
  <si>
    <t>Average headway for each through lane</t>
  </si>
  <si>
    <t>Average gap delay for pedestrians who incur non-zero delay</t>
  </si>
  <si>
    <r>
      <t>P(Y</t>
    </r>
    <r>
      <rPr>
        <b/>
        <i/>
        <vertAlign val="subscript"/>
        <sz val="10"/>
        <rFont val="Arial"/>
        <family val="2"/>
      </rPr>
      <t>i</t>
    </r>
    <r>
      <rPr>
        <b/>
        <i/>
        <sz val="10"/>
        <rFont val="Arial"/>
        <family val="2"/>
      </rPr>
      <t>)</t>
    </r>
  </si>
  <si>
    <r>
      <t>P(Y</t>
    </r>
    <r>
      <rPr>
        <i/>
        <vertAlign val="subscript"/>
        <sz val="10"/>
        <rFont val="Arial"/>
        <family val="2"/>
      </rPr>
      <t>1</t>
    </r>
    <r>
      <rPr>
        <i/>
        <sz val="10"/>
        <rFont val="Arial"/>
        <family val="2"/>
      </rPr>
      <t>)</t>
    </r>
  </si>
  <si>
    <r>
      <t>P(Y</t>
    </r>
    <r>
      <rPr>
        <i/>
        <vertAlign val="subscript"/>
        <sz val="10"/>
        <rFont val="Arial"/>
        <family val="2"/>
      </rPr>
      <t>2</t>
    </r>
    <r>
      <rPr>
        <i/>
        <sz val="10"/>
        <rFont val="Arial"/>
        <family val="2"/>
      </rPr>
      <t>)</t>
    </r>
  </si>
  <si>
    <r>
      <t>P(Y</t>
    </r>
    <r>
      <rPr>
        <i/>
        <vertAlign val="subscript"/>
        <sz val="10"/>
        <rFont val="Arial"/>
        <family val="2"/>
      </rPr>
      <t>n</t>
    </r>
    <r>
      <rPr>
        <i/>
        <sz val="10"/>
        <rFont val="Arial"/>
        <family val="2"/>
      </rPr>
      <t>)</t>
    </r>
  </si>
  <si>
    <t>:</t>
  </si>
  <si>
    <t>Probability that motorists yield to pedestrian on crossing event i</t>
  </si>
  <si>
    <t>Note: Full iterations shown on "crossing event calculation" tab</t>
  </si>
  <si>
    <r>
      <t>d</t>
    </r>
    <r>
      <rPr>
        <i/>
        <vertAlign val="subscript"/>
        <sz val="10"/>
        <rFont val="Arial"/>
        <family val="2"/>
      </rPr>
      <t>p</t>
    </r>
  </si>
  <si>
    <t>Average pedestrian delay (s)</t>
  </si>
  <si>
    <t>Step 6: Calculate Average Pedestrian Delay and Determine LOS</t>
  </si>
  <si>
    <r>
      <t>P</t>
    </r>
    <r>
      <rPr>
        <vertAlign val="subscript"/>
        <sz val="10"/>
        <rFont val="Arial"/>
        <family val="2"/>
      </rPr>
      <t>d</t>
    </r>
    <r>
      <rPr>
        <sz val="10"/>
        <rFont val="Arial"/>
        <family val="2"/>
      </rPr>
      <t xml:space="preserve"> - summ(P(Y</t>
    </r>
    <r>
      <rPr>
        <vertAlign val="subscript"/>
        <sz val="10"/>
        <rFont val="Arial"/>
        <family val="2"/>
      </rPr>
      <t>i</t>
    </r>
    <r>
      <rPr>
        <sz val="10"/>
        <rFont val="Arial"/>
        <family val="2"/>
      </rPr>
      <t>))</t>
    </r>
  </si>
  <si>
    <r>
      <t>summ[(h)(i)(P(Y</t>
    </r>
    <r>
      <rPr>
        <vertAlign val="subscript"/>
        <sz val="10"/>
        <rFont val="Arial"/>
        <family val="2"/>
      </rPr>
      <t>i</t>
    </r>
    <r>
      <rPr>
        <sz val="10"/>
        <rFont val="Arial"/>
        <family val="2"/>
      </rPr>
      <t>)]</t>
    </r>
  </si>
  <si>
    <r>
      <t>d</t>
    </r>
    <r>
      <rPr>
        <vertAlign val="subscript"/>
        <sz val="10"/>
        <rFont val="Arial"/>
        <family val="2"/>
      </rPr>
      <t>p</t>
    </r>
  </si>
  <si>
    <t>Average pedestrian delay for each stage (s)</t>
  </si>
  <si>
    <r>
      <t>2P</t>
    </r>
    <r>
      <rPr>
        <vertAlign val="subscript"/>
        <sz val="10"/>
        <rFont val="Arial"/>
        <family val="2"/>
      </rPr>
      <t>b</t>
    </r>
    <r>
      <rPr>
        <sz val="10"/>
        <rFont val="Arial"/>
        <family val="2"/>
      </rPr>
      <t>(1-P</t>
    </r>
    <r>
      <rPr>
        <vertAlign val="subscript"/>
        <sz val="10"/>
        <rFont val="Arial"/>
        <family val="2"/>
      </rPr>
      <t>b</t>
    </r>
    <r>
      <rPr>
        <sz val="10"/>
        <rFont val="Arial"/>
        <family val="2"/>
      </rPr>
      <t>)M</t>
    </r>
    <r>
      <rPr>
        <vertAlign val="subscript"/>
        <sz val="10"/>
        <rFont val="Arial"/>
        <family val="2"/>
      </rPr>
      <t>y</t>
    </r>
  </si>
  <si>
    <r>
      <t>P</t>
    </r>
    <r>
      <rPr>
        <vertAlign val="subscript"/>
        <sz val="10"/>
        <rFont val="Arial"/>
        <family val="2"/>
      </rPr>
      <t>b</t>
    </r>
    <r>
      <rPr>
        <vertAlign val="superscript"/>
        <sz val="10"/>
        <rFont val="Arial"/>
        <family val="2"/>
      </rPr>
      <t>2</t>
    </r>
    <r>
      <rPr>
        <sz val="10"/>
        <rFont val="Arial"/>
        <family val="2"/>
      </rPr>
      <t>My2</t>
    </r>
  </si>
  <si>
    <t>Delay Lookup by Number of Lanes</t>
  </si>
  <si>
    <t>STAGE ONE</t>
  </si>
  <si>
    <t>STAGE TWO</t>
  </si>
  <si>
    <t>Term 1</t>
  </si>
  <si>
    <t>Term 2</t>
  </si>
  <si>
    <t>Term 3</t>
  </si>
  <si>
    <t>Term 4</t>
  </si>
  <si>
    <r>
      <t xml:space="preserve">This software automates the two-way stop-controlled pedestrian evaluation methodology in the </t>
    </r>
    <r>
      <rPr>
        <i/>
        <sz val="10"/>
        <rFont val="Arial"/>
        <family val="2"/>
      </rPr>
      <t>2010 Highway Capacity Manual</t>
    </r>
    <r>
      <rPr>
        <sz val="10"/>
        <rFont val="Arial"/>
      </rPr>
      <t xml:space="preserve"> (</t>
    </r>
    <r>
      <rPr>
        <i/>
        <sz val="10"/>
        <rFont val="Arial"/>
        <family val="2"/>
      </rPr>
      <t>HCM</t>
    </r>
    <r>
      <rPr>
        <sz val="10"/>
        <rFont val="Arial"/>
      </rPr>
      <t>).  The spreadsheet was developed by Jamie Parks, Senior Transportation Planner with the City of Oakland. This code is intended for the use of practitioners, teachers, students, and other transportation professionals to assist in the implementation of the  the pedestrian LOS methodology in Chapter 19 of the HCM. The calculations presented in the spreadsheet do not attempt to model pedestrian platooning, but the methodologies presented here can be extended to incorporate platooning.</t>
    </r>
  </si>
  <si>
    <t>The equations used in this software are documented in the 2010 HCM.  The reader should refer to the HCM whenever they have questions about the modeling approach, assumptions, or limitations.</t>
  </si>
  <si>
    <t>Conflicting Vehicles/hr for each stage</t>
  </si>
  <si>
    <t>COMMENTS</t>
  </si>
  <si>
    <t>Comments or questions regarding the use of this spreadsheet can be addressed to Jamie Parks at jparks@oaklandnet.com or (510) 238-6613.</t>
  </si>
  <si>
    <t>This material is being provided for the use of practitioners and to assist software developers in preparing implementation software for the 2010 Highway Capacity Manual. The spreadsheet is made available without charge, and under no circumstances should this spreadsheet be sold by third parties for profit.</t>
  </si>
  <si>
    <t xml:space="preserve">Exhibit 19-17 - Summary of Research on Motorist Yield Rates </t>
  </si>
  <si>
    <t>Exhibit reproduced from the 2010 Highway Capacity Manual</t>
  </si>
  <si>
    <t>Note: See table to right for default HCM 2010 yield rate data based on national research</t>
  </si>
  <si>
    <t>Date:</t>
  </si>
  <si>
    <t>Analyst:</t>
  </si>
  <si>
    <t>JRP</t>
  </si>
  <si>
    <t>Summary Data</t>
  </si>
  <si>
    <t>Scenario:</t>
  </si>
  <si>
    <t>Intersection:</t>
  </si>
  <si>
    <t>Existing Conditions</t>
  </si>
  <si>
    <t>Green cells indicate user input values</t>
  </si>
  <si>
    <t>Blue cells indicate calculation outputs</t>
  </si>
  <si>
    <t>Build 11/16/2012</t>
  </si>
  <si>
    <t>Broadway/30th</t>
  </si>
</sst>
</file>

<file path=xl/styles.xml><?xml version="1.0" encoding="utf-8"?>
<styleSheet xmlns="http://schemas.openxmlformats.org/spreadsheetml/2006/main">
  <numFmts count="8">
    <numFmt numFmtId="43" formatCode="_(* #,##0.00_);_(* \(#,##0.00\);_(* &quot;-&quot;??_);_(@_)"/>
    <numFmt numFmtId="164" formatCode="0.00000"/>
    <numFmt numFmtId="165" formatCode="0.0000"/>
    <numFmt numFmtId="166" formatCode="0.000"/>
    <numFmt numFmtId="167" formatCode="0.0"/>
    <numFmt numFmtId="168" formatCode="_(* #,##0.0_);_(* \(#,##0.0\);_(* &quot;-&quot;??_);_(@_)"/>
    <numFmt numFmtId="169" formatCode="_(* #,##0_);_(* \(#,##0\);_(* &quot;-&quot;??_);_(@_)"/>
    <numFmt numFmtId="170" formatCode="0.00000000000"/>
  </numFmts>
  <fonts count="18">
    <font>
      <sz val="10"/>
      <name val="Arial"/>
    </font>
    <font>
      <sz val="10"/>
      <name val="Arial"/>
    </font>
    <font>
      <sz val="8"/>
      <name val="Arial"/>
    </font>
    <font>
      <b/>
      <sz val="10"/>
      <name val="Arial"/>
      <family val="2"/>
    </font>
    <font>
      <b/>
      <i/>
      <sz val="10"/>
      <name val="Arial"/>
      <family val="2"/>
    </font>
    <font>
      <sz val="10"/>
      <name val="Arial"/>
      <family val="2"/>
    </font>
    <font>
      <b/>
      <u/>
      <sz val="26"/>
      <name val="Arial"/>
      <family val="2"/>
    </font>
    <font>
      <b/>
      <u/>
      <sz val="22"/>
      <name val="Arial"/>
      <family val="2"/>
    </font>
    <font>
      <sz val="24"/>
      <name val="Arial"/>
      <family val="2"/>
    </font>
    <font>
      <i/>
      <sz val="10"/>
      <name val="Arial"/>
      <family val="2"/>
    </font>
    <font>
      <vertAlign val="subscript"/>
      <sz val="10"/>
      <name val="Arial"/>
      <family val="2"/>
    </font>
    <font>
      <i/>
      <vertAlign val="subscript"/>
      <sz val="10"/>
      <name val="Arial"/>
      <family val="2"/>
    </font>
    <font>
      <b/>
      <i/>
      <vertAlign val="subscript"/>
      <sz val="10"/>
      <name val="Arial"/>
      <family val="2"/>
    </font>
    <font>
      <b/>
      <sz val="10"/>
      <color theme="0"/>
      <name val="Arial"/>
      <family val="2"/>
    </font>
    <font>
      <sz val="10"/>
      <color theme="0"/>
      <name val="Arial"/>
      <family val="2"/>
    </font>
    <font>
      <vertAlign val="superscript"/>
      <sz val="10"/>
      <name val="Arial"/>
      <family val="2"/>
    </font>
    <font>
      <b/>
      <sz val="14"/>
      <name val="Arial"/>
      <family val="2"/>
    </font>
    <font>
      <b/>
      <sz val="16"/>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3" tint="-0.499984740745262"/>
        <bgColor indexed="64"/>
      </patternFill>
    </fill>
    <fill>
      <patternFill patternType="solid">
        <fgColor theme="4" tint="0.59999389629810485"/>
        <bgColor indexed="64"/>
      </patternFill>
    </fill>
  </fills>
  <borders count="1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2" fontId="0" fillId="0" borderId="0" xfId="0" applyNumberFormat="1"/>
    <xf numFmtId="167" fontId="0" fillId="0" borderId="0" xfId="0" applyNumberFormat="1"/>
    <xf numFmtId="0" fontId="3" fillId="0" borderId="0" xfId="0" applyFont="1"/>
    <xf numFmtId="167" fontId="3" fillId="0" borderId="0" xfId="0" applyNumberFormat="1" applyFont="1"/>
    <xf numFmtId="0" fontId="4" fillId="0" borderId="0" xfId="0" applyFont="1"/>
    <xf numFmtId="0" fontId="0" fillId="0" borderId="0" xfId="0" applyAlignment="1">
      <alignment horizontal="center"/>
    </xf>
    <xf numFmtId="9" fontId="0" fillId="0" borderId="0" xfId="0" applyNumberFormat="1" applyAlignment="1">
      <alignment horizontal="center"/>
    </xf>
    <xf numFmtId="0" fontId="0" fillId="0" borderId="0" xfId="0" applyAlignment="1">
      <alignmen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3" fillId="0" borderId="0" xfId="0" applyFont="1" applyAlignment="1"/>
    <xf numFmtId="0" fontId="0" fillId="0" borderId="0" xfId="0" applyAlignment="1">
      <alignment horizontal="right"/>
    </xf>
    <xf numFmtId="0" fontId="5" fillId="0" borderId="0" xfId="0" applyFont="1"/>
    <xf numFmtId="0" fontId="9" fillId="0" borderId="0" xfId="0" applyFont="1"/>
    <xf numFmtId="166" fontId="0" fillId="0" borderId="0" xfId="0" applyNumberFormat="1"/>
    <xf numFmtId="43" fontId="0" fillId="0" borderId="0" xfId="0" applyNumberFormat="1"/>
    <xf numFmtId="164" fontId="0" fillId="0" borderId="0" xfId="0" applyNumberFormat="1"/>
    <xf numFmtId="165" fontId="0" fillId="0" borderId="0" xfId="0" applyNumberFormat="1"/>
    <xf numFmtId="0" fontId="4" fillId="0" borderId="0" xfId="0" applyFont="1" applyAlignment="1">
      <alignment horizontal="center"/>
    </xf>
    <xf numFmtId="0" fontId="5" fillId="0" borderId="0" xfId="0" applyFont="1" applyAlignment="1">
      <alignment horizontal="right"/>
    </xf>
    <xf numFmtId="0" fontId="16" fillId="0" borderId="0" xfId="0" applyFont="1"/>
    <xf numFmtId="0" fontId="17" fillId="0" borderId="0" xfId="0" applyFont="1"/>
    <xf numFmtId="0" fontId="13" fillId="3" borderId="0" xfId="0" applyFont="1" applyFill="1" applyBorder="1"/>
    <xf numFmtId="0" fontId="14" fillId="3" borderId="0" xfId="0" applyFont="1" applyFill="1" applyBorder="1"/>
    <xf numFmtId="0" fontId="0" fillId="3" borderId="0" xfId="0" applyFill="1" applyBorder="1"/>
    <xf numFmtId="0" fontId="3" fillId="0" borderId="0" xfId="0" applyFont="1" applyBorder="1"/>
    <xf numFmtId="0" fontId="0" fillId="0" borderId="0" xfId="0" applyBorder="1"/>
    <xf numFmtId="0" fontId="0" fillId="2" borderId="0" xfId="0" applyFill="1" applyBorder="1"/>
    <xf numFmtId="0" fontId="5" fillId="4" borderId="0" xfId="0" applyFont="1" applyFill="1" applyBorder="1"/>
    <xf numFmtId="0" fontId="9" fillId="0" borderId="0" xfId="0" applyFont="1" applyFill="1" applyBorder="1"/>
    <xf numFmtId="0" fontId="9" fillId="4" borderId="0" xfId="0" applyFont="1" applyFill="1" applyBorder="1"/>
    <xf numFmtId="0" fontId="0" fillId="4" borderId="0" xfId="0" applyFill="1" applyBorder="1"/>
    <xf numFmtId="0" fontId="0" fillId="0" borderId="0" xfId="0" applyFill="1" applyBorder="1"/>
    <xf numFmtId="0" fontId="9" fillId="0" borderId="0" xfId="0" applyFont="1" applyBorder="1"/>
    <xf numFmtId="0" fontId="9" fillId="2" borderId="0" xfId="0" applyFont="1" applyFill="1" applyBorder="1"/>
    <xf numFmtId="0" fontId="5" fillId="2" borderId="0" xfId="0" applyFont="1" applyFill="1" applyBorder="1"/>
    <xf numFmtId="168" fontId="0" fillId="4" borderId="0" xfId="0" applyNumberFormat="1" applyFill="1" applyBorder="1" applyAlignment="1">
      <alignment horizontal="right"/>
    </xf>
    <xf numFmtId="0" fontId="3" fillId="2" borderId="0" xfId="0" applyFont="1" applyFill="1" applyBorder="1"/>
    <xf numFmtId="169" fontId="0" fillId="2" borderId="0" xfId="1" applyNumberFormat="1" applyFont="1" applyFill="1" applyBorder="1"/>
    <xf numFmtId="169" fontId="0" fillId="4" borderId="0" xfId="1" applyNumberFormat="1" applyFont="1" applyFill="1" applyBorder="1" applyAlignment="1">
      <alignment horizontal="right"/>
    </xf>
    <xf numFmtId="2" fontId="0" fillId="4" borderId="0" xfId="0" applyNumberFormat="1" applyFill="1" applyBorder="1" applyAlignment="1">
      <alignment horizontal="right"/>
    </xf>
    <xf numFmtId="167" fontId="0" fillId="4" borderId="0" xfId="0" applyNumberFormat="1" applyFill="1" applyBorder="1" applyAlignment="1">
      <alignment horizontal="right"/>
    </xf>
    <xf numFmtId="167" fontId="0" fillId="4" borderId="0" xfId="0" applyNumberFormat="1" applyFill="1" applyBorder="1"/>
    <xf numFmtId="9" fontId="0" fillId="2" borderId="0" xfId="2" applyFont="1" applyFill="1" applyBorder="1"/>
    <xf numFmtId="2" fontId="5" fillId="4" borderId="0" xfId="0" applyNumberFormat="1" applyFont="1" applyFill="1" applyBorder="1"/>
    <xf numFmtId="11" fontId="5" fillId="4" borderId="0" xfId="0" applyNumberFormat="1" applyFont="1" applyFill="1" applyBorder="1"/>
    <xf numFmtId="0" fontId="4" fillId="4" borderId="0" xfId="0" applyFont="1" applyFill="1" applyBorder="1"/>
    <xf numFmtId="167" fontId="4" fillId="4" borderId="0" xfId="0" applyNumberFormat="1" applyFont="1" applyFill="1" applyBorder="1" applyAlignment="1">
      <alignment horizontal="right"/>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3" fillId="0" borderId="13" xfId="0" applyFont="1" applyBorder="1"/>
    <xf numFmtId="0" fontId="3" fillId="0" borderId="12" xfId="0" applyFont="1" applyBorder="1"/>
    <xf numFmtId="0" fontId="0" fillId="0" borderId="14" xfId="0" applyBorder="1"/>
    <xf numFmtId="0" fontId="0" fillId="0" borderId="15" xfId="0" applyBorder="1"/>
    <xf numFmtId="0" fontId="0" fillId="0" borderId="16" xfId="0" applyBorder="1"/>
    <xf numFmtId="0" fontId="5" fillId="0" borderId="0" xfId="0" applyFont="1" applyAlignment="1">
      <alignment vertical="top" wrapText="1"/>
    </xf>
    <xf numFmtId="14" fontId="0" fillId="2" borderId="0" xfId="0" applyNumberFormat="1" applyFill="1" applyBorder="1"/>
    <xf numFmtId="0" fontId="5" fillId="2" borderId="0" xfId="0" applyFont="1" applyFill="1" applyBorder="1" applyAlignment="1">
      <alignment horizontal="right"/>
    </xf>
    <xf numFmtId="0" fontId="13" fillId="3" borderId="0" xfId="0" applyFont="1" applyFill="1" applyBorder="1" applyAlignment="1">
      <alignment horizontal="right"/>
    </xf>
    <xf numFmtId="2" fontId="5" fillId="4" borderId="0" xfId="0" applyNumberFormat="1" applyFont="1" applyFill="1" applyBorder="1" applyAlignment="1">
      <alignment horizontal="right"/>
    </xf>
    <xf numFmtId="11" fontId="5" fillId="4" borderId="0" xfId="0" applyNumberFormat="1" applyFont="1" applyFill="1" applyBorder="1" applyAlignment="1">
      <alignment horizontal="right"/>
    </xf>
    <xf numFmtId="0" fontId="3" fillId="4" borderId="0" xfId="0" applyFont="1" applyFill="1" applyBorder="1" applyAlignment="1">
      <alignment horizontal="left" indent="3"/>
    </xf>
    <xf numFmtId="0" fontId="0" fillId="0" borderId="0" xfId="0" applyAlignment="1">
      <alignment vertical="top" wrapText="1"/>
    </xf>
    <xf numFmtId="0" fontId="0" fillId="0" borderId="0" xfId="0" applyAlignment="1">
      <alignment wrapText="1"/>
    </xf>
    <xf numFmtId="170" fontId="0" fillId="4" borderId="0" xfId="0" applyNumberFormat="1" applyFill="1" applyBorder="1" applyAlignment="1">
      <alignment horizontal="right"/>
    </xf>
    <xf numFmtId="0" fontId="0" fillId="0" borderId="0" xfId="0" applyAlignment="1">
      <alignment wrapText="1"/>
    </xf>
    <xf numFmtId="0" fontId="0" fillId="0" borderId="0" xfId="0" applyAlignment="1">
      <alignment vertical="top" wrapText="1"/>
    </xf>
    <xf numFmtId="0" fontId="5" fillId="0" borderId="0" xfId="0" applyFont="1" applyAlignment="1">
      <alignment vertical="top" wrapText="1"/>
    </xf>
    <xf numFmtId="0" fontId="3" fillId="4" borderId="0" xfId="0" applyFont="1" applyFill="1" applyAlignment="1">
      <alignment horizontal="left"/>
    </xf>
    <xf numFmtId="0" fontId="5" fillId="4" borderId="0" xfId="0" applyFont="1" applyFill="1" applyAlignment="1">
      <alignment horizontal="left"/>
    </xf>
    <xf numFmtId="0" fontId="3" fillId="2" borderId="0" xfId="0" applyFont="1" applyFill="1" applyAlignment="1">
      <alignment horizontal="left" vertical="top" wrapText="1"/>
    </xf>
    <xf numFmtId="0" fontId="6" fillId="0" borderId="0" xfId="0" applyFont="1" applyBorder="1" applyAlignment="1">
      <alignment horizontal="center" wrapText="1"/>
    </xf>
    <xf numFmtId="0" fontId="8" fillId="0" borderId="4" xfId="0" applyFont="1" applyBorder="1" applyAlignment="1">
      <alignment horizontal="center" wrapText="1"/>
    </xf>
    <xf numFmtId="0" fontId="0" fillId="0" borderId="5" xfId="0" applyBorder="1" applyAlignment="1">
      <alignment wrapText="1"/>
    </xf>
    <xf numFmtId="0" fontId="5" fillId="0" borderId="0" xfId="0" applyFont="1" applyAlignment="1">
      <alignment horizontal="center" wrapText="1"/>
    </xf>
    <xf numFmtId="0" fontId="0" fillId="0" borderId="0" xfId="0" applyAlignment="1">
      <alignment horizontal="center" wrapText="1"/>
    </xf>
    <xf numFmtId="0" fontId="5" fillId="2" borderId="0" xfId="0" applyFont="1" applyFill="1" applyBorder="1" applyAlignment="1">
      <alignment horizontal="left"/>
    </xf>
    <xf numFmtId="0" fontId="5" fillId="4" borderId="0" xfId="0" applyFont="1" applyFill="1" applyBorder="1" applyAlignment="1">
      <alignment horizontal="left"/>
    </xf>
  </cellXfs>
  <cellStyles count="3">
    <cellStyle name="Comma" xfId="1" builtinId="3"/>
    <cellStyle name="Normal" xfId="0" builtinId="0"/>
    <cellStyle name="Percent" xfId="2" builtinId="5"/>
  </cellStyles>
  <dxfs count="1">
    <dxf>
      <font>
        <color theme="0" tint="-0.24994659260841701"/>
      </font>
      <fill>
        <patternFill>
          <bgColor theme="0" tint="-0.2499465926084170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22411</xdr:colOff>
      <xdr:row>39</xdr:row>
      <xdr:rowOff>78442</xdr:rowOff>
    </xdr:from>
    <xdr:to>
      <xdr:col>20</xdr:col>
      <xdr:colOff>92446</xdr:colOff>
      <xdr:row>54</xdr:row>
      <xdr:rowOff>136485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p="http://schemas.openxmlformats.org/presentationml/2006/main" xmlns:a14="http://schemas.microsoft.com/office/drawing/2010/main" xmlns="" xmlns:lc="http://schemas.openxmlformats.org/drawingml/2006/lockedCanvas" val="0"/>
            </a:ext>
          </a:extLst>
        </a:blip>
        <a:srcRect/>
        <a:stretch>
          <a:fillRect/>
        </a:stretch>
      </xdr:blipFill>
      <xdr:spPr bwMode="auto">
        <a:xfrm>
          <a:off x="8180293" y="5782236"/>
          <a:ext cx="7858125" cy="2635396"/>
        </a:xfrm>
        <a:prstGeom prst="rect">
          <a:avLst/>
        </a:prstGeom>
        <a:noFill/>
        <a:ln>
          <a:solidFill>
            <a:schemeClr val="tx1"/>
          </a:solidFill>
        </a:ln>
        <a:effectLst/>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solidFill>
                <a:schemeClr val="accent1"/>
              </a:solidFill>
            </a14:hiddenFill>
          </a:ext>
          <a:ext uri="{91240B29-F687-4F45-9708-019B960494DF}">
            <a14:hiddenLine xmlns:r="http://schemas.openxmlformats.org/officeDocument/2006/relationships" xmlns:p="http://schemas.openxmlformats.org/presentationml/2006/main" xmlns:a14="http://schemas.microsoft.com/office/drawing/2010/main" xmlns="" xmlns:lc="http://schemas.openxmlformats.org/drawingml/2006/lockedCanvas" w="9525">
              <a:solidFill>
                <a:schemeClr val="tx1"/>
              </a:solidFill>
              <a:miter lim="800000"/>
              <a:headEnd/>
              <a:tailEnd/>
            </a14:hiddenLine>
          </a:ext>
          <a:ext uri="{AF507438-7753-43E0-B8FC-AC1667EBCBE1}">
            <a14:hiddenEffects xmlns:r="http://schemas.openxmlformats.org/officeDocument/2006/relationships" xmlns:p="http://schemas.openxmlformats.org/presentationml/2006/main" xmlns:a14="http://schemas.microsoft.com/office/drawing/2010/main" xmlns="" xmlns:lc="http://schemas.openxmlformats.org/drawingml/2006/lockedCanvas">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6"/>
  <sheetViews>
    <sheetView workbookViewId="0">
      <selection activeCell="B8" sqref="B8"/>
    </sheetView>
  </sheetViews>
  <sheetFormatPr defaultRowHeight="12.75"/>
  <cols>
    <col min="1" max="1" width="3.42578125" customWidth="1"/>
  </cols>
  <sheetData>
    <row r="1" spans="1:13" ht="13.5" thickBot="1">
      <c r="A1" s="11"/>
      <c r="B1" s="11"/>
      <c r="C1" s="11"/>
      <c r="D1" s="11"/>
      <c r="E1" s="11"/>
      <c r="F1" s="11"/>
      <c r="G1" s="11"/>
      <c r="H1" s="11"/>
      <c r="I1" s="11"/>
      <c r="J1" s="11"/>
      <c r="K1" s="11"/>
      <c r="L1" s="11"/>
      <c r="M1" s="11"/>
    </row>
    <row r="2" spans="1:13" ht="13.5" thickTop="1">
      <c r="A2" s="11"/>
      <c r="B2" s="12"/>
      <c r="C2" s="13"/>
      <c r="D2" s="13"/>
      <c r="E2" s="13"/>
      <c r="F2" s="13"/>
      <c r="G2" s="13"/>
      <c r="H2" s="13"/>
      <c r="I2" s="13"/>
      <c r="J2" s="13"/>
      <c r="K2" s="13"/>
      <c r="L2" s="13"/>
      <c r="M2" s="14"/>
    </row>
    <row r="3" spans="1:13" ht="33.75">
      <c r="A3" s="11"/>
      <c r="B3" s="15"/>
      <c r="C3" s="84" t="s">
        <v>7</v>
      </c>
      <c r="D3" s="84"/>
      <c r="E3" s="84"/>
      <c r="F3" s="84"/>
      <c r="G3" s="84"/>
      <c r="H3" s="84"/>
      <c r="I3" s="84"/>
      <c r="J3" s="84"/>
      <c r="K3" s="84"/>
      <c r="L3" s="84"/>
      <c r="M3" s="16"/>
    </row>
    <row r="4" spans="1:13" ht="27.75" customHeight="1">
      <c r="A4" s="11"/>
      <c r="B4" s="85" t="s">
        <v>16</v>
      </c>
      <c r="C4" s="78"/>
      <c r="D4" s="78"/>
      <c r="E4" s="78"/>
      <c r="F4" s="78"/>
      <c r="G4" s="78"/>
      <c r="H4" s="78"/>
      <c r="I4" s="78"/>
      <c r="J4" s="78"/>
      <c r="K4" s="78"/>
      <c r="L4" s="78"/>
      <c r="M4" s="86"/>
    </row>
    <row r="5" spans="1:13" ht="13.5" thickBot="1">
      <c r="A5" s="11"/>
      <c r="B5" s="17"/>
      <c r="C5" s="18"/>
      <c r="D5" s="18"/>
      <c r="E5" s="18"/>
      <c r="F5" s="18"/>
      <c r="G5" s="18"/>
      <c r="H5" s="18"/>
      <c r="I5" s="18"/>
      <c r="J5" s="18"/>
      <c r="K5" s="18"/>
      <c r="L5" s="18"/>
      <c r="M5" s="19"/>
    </row>
    <row r="6" spans="1:13" ht="13.5" thickTop="1">
      <c r="A6" s="11"/>
      <c r="B6" s="11"/>
      <c r="C6" s="11"/>
      <c r="D6" s="11"/>
      <c r="E6" s="11"/>
      <c r="F6" s="11"/>
      <c r="G6" s="11"/>
      <c r="H6" s="11"/>
      <c r="I6" s="11"/>
      <c r="J6" s="11"/>
      <c r="K6" s="11"/>
      <c r="L6" s="11"/>
      <c r="M6" s="11"/>
    </row>
    <row r="7" spans="1:13" ht="12.75" customHeight="1">
      <c r="A7" s="11"/>
      <c r="B7" s="87" t="s">
        <v>102</v>
      </c>
      <c r="C7" s="88"/>
      <c r="D7" s="88"/>
      <c r="E7" s="88"/>
      <c r="F7" s="88"/>
      <c r="G7" s="88"/>
      <c r="H7" s="88"/>
      <c r="I7" s="88"/>
      <c r="J7" s="88"/>
      <c r="K7" s="88"/>
      <c r="L7" s="88"/>
      <c r="M7" s="88"/>
    </row>
    <row r="8" spans="1:13">
      <c r="A8" s="11"/>
      <c r="B8" s="20" t="s">
        <v>8</v>
      </c>
      <c r="C8" s="11"/>
      <c r="D8" s="11"/>
      <c r="E8" s="11"/>
      <c r="F8" s="11"/>
      <c r="G8" s="11"/>
      <c r="H8" s="11"/>
      <c r="I8" s="11"/>
      <c r="J8" s="11"/>
      <c r="K8" s="11"/>
      <c r="L8" s="11"/>
      <c r="M8" s="11"/>
    </row>
    <row r="9" spans="1:13" ht="65.25" customHeight="1">
      <c r="A9" s="11"/>
      <c r="B9" s="80" t="s">
        <v>84</v>
      </c>
      <c r="C9" s="79"/>
      <c r="D9" s="79"/>
      <c r="E9" s="79"/>
      <c r="F9" s="79"/>
      <c r="G9" s="79"/>
      <c r="H9" s="79"/>
      <c r="I9" s="79"/>
      <c r="J9" s="79"/>
      <c r="K9" s="79"/>
      <c r="L9" s="79"/>
      <c r="M9" s="79"/>
    </row>
    <row r="10" spans="1:13">
      <c r="A10" s="11"/>
      <c r="B10" s="78"/>
      <c r="C10" s="78"/>
      <c r="D10" s="78"/>
      <c r="E10" s="78"/>
      <c r="F10" s="78"/>
      <c r="G10" s="78"/>
      <c r="H10" s="78"/>
      <c r="I10" s="78"/>
      <c r="J10" s="78"/>
      <c r="K10" s="78"/>
      <c r="L10" s="78"/>
      <c r="M10" s="78"/>
    </row>
    <row r="11" spans="1:13" ht="30.75" customHeight="1">
      <c r="A11" s="11"/>
      <c r="B11" s="80" t="s">
        <v>85</v>
      </c>
      <c r="C11" s="79"/>
      <c r="D11" s="79"/>
      <c r="E11" s="79"/>
      <c r="F11" s="79"/>
      <c r="G11" s="79"/>
      <c r="H11" s="79"/>
      <c r="I11" s="79"/>
      <c r="J11" s="79"/>
      <c r="K11" s="79"/>
      <c r="L11" s="79"/>
      <c r="M11" s="79"/>
    </row>
    <row r="12" spans="1:13">
      <c r="A12" s="11"/>
      <c r="B12" s="8"/>
      <c r="C12" s="8"/>
      <c r="D12" s="8"/>
      <c r="E12" s="8"/>
      <c r="F12" s="8"/>
      <c r="G12" s="8"/>
      <c r="H12" s="8"/>
      <c r="I12" s="8"/>
      <c r="J12" s="8"/>
      <c r="K12" s="8"/>
      <c r="L12" s="8"/>
      <c r="M12" s="8"/>
    </row>
    <row r="13" spans="1:13" ht="15" customHeight="1">
      <c r="A13" s="76"/>
      <c r="B13" s="83" t="s">
        <v>100</v>
      </c>
      <c r="C13" s="83"/>
      <c r="D13" s="83"/>
      <c r="E13" s="83"/>
      <c r="F13" s="83"/>
      <c r="G13" s="83"/>
      <c r="H13" s="83"/>
      <c r="I13" s="83"/>
      <c r="J13" s="83"/>
      <c r="K13" s="83"/>
      <c r="L13" s="83"/>
      <c r="M13" s="83"/>
    </row>
    <row r="14" spans="1:13" ht="6" customHeight="1">
      <c r="A14" s="76"/>
      <c r="B14" s="75"/>
      <c r="C14" s="75"/>
      <c r="D14" s="75"/>
      <c r="E14" s="75"/>
      <c r="F14" s="75"/>
      <c r="G14" s="75"/>
      <c r="H14" s="75"/>
      <c r="I14" s="75"/>
      <c r="J14" s="75"/>
      <c r="K14" s="75"/>
      <c r="L14" s="75"/>
      <c r="M14" s="75"/>
    </row>
    <row r="15" spans="1:13">
      <c r="A15" s="76"/>
      <c r="B15" s="81" t="s">
        <v>101</v>
      </c>
      <c r="C15" s="82"/>
      <c r="D15" s="82"/>
      <c r="E15" s="82"/>
      <c r="F15" s="82"/>
      <c r="G15" s="82"/>
      <c r="H15" s="82"/>
      <c r="I15" s="82"/>
      <c r="J15" s="82"/>
      <c r="K15" s="82"/>
      <c r="L15" s="82"/>
      <c r="M15" s="82"/>
    </row>
    <row r="16" spans="1:13" ht="12" customHeight="1">
      <c r="A16" s="76"/>
      <c r="B16" s="75"/>
      <c r="C16" s="75"/>
      <c r="D16" s="75"/>
      <c r="E16" s="75"/>
      <c r="F16" s="75"/>
      <c r="G16" s="75"/>
      <c r="H16" s="75"/>
      <c r="I16" s="75"/>
      <c r="J16" s="75"/>
      <c r="K16" s="75"/>
      <c r="L16" s="75"/>
      <c r="M16" s="75"/>
    </row>
    <row r="17" spans="1:13">
      <c r="A17" s="76"/>
      <c r="B17" s="20" t="s">
        <v>9</v>
      </c>
      <c r="C17" s="76"/>
      <c r="D17" s="76"/>
      <c r="E17" s="76"/>
      <c r="F17" s="76"/>
      <c r="G17" s="76"/>
      <c r="H17" s="76"/>
      <c r="I17" s="76"/>
      <c r="J17" s="76"/>
      <c r="K17" s="76"/>
      <c r="L17" s="76"/>
      <c r="M17" s="76"/>
    </row>
    <row r="18" spans="1:13" ht="42" customHeight="1">
      <c r="A18" s="76"/>
      <c r="B18" s="79" t="s">
        <v>10</v>
      </c>
      <c r="C18" s="79"/>
      <c r="D18" s="79"/>
      <c r="E18" s="79"/>
      <c r="F18" s="79"/>
      <c r="G18" s="79"/>
      <c r="H18" s="79"/>
      <c r="I18" s="79"/>
      <c r="J18" s="79"/>
      <c r="K18" s="79"/>
      <c r="L18" s="79"/>
      <c r="M18" s="79"/>
    </row>
    <row r="19" spans="1:13">
      <c r="A19" s="11"/>
      <c r="B19" s="9"/>
      <c r="C19" s="10"/>
      <c r="D19" s="10"/>
      <c r="E19" s="10"/>
      <c r="F19" s="10"/>
      <c r="G19" s="10"/>
      <c r="H19" s="10"/>
      <c r="I19" s="10"/>
      <c r="J19" s="10"/>
      <c r="K19" s="10"/>
      <c r="L19" s="10"/>
      <c r="M19" s="10"/>
    </row>
    <row r="20" spans="1:13">
      <c r="A20" s="11"/>
      <c r="B20" s="20" t="s">
        <v>11</v>
      </c>
      <c r="C20" s="11"/>
      <c r="D20" s="11"/>
      <c r="E20" s="11"/>
      <c r="F20" s="11"/>
      <c r="G20" s="11"/>
      <c r="H20" s="11"/>
      <c r="I20" s="11"/>
      <c r="J20" s="11"/>
      <c r="K20" s="11"/>
      <c r="L20" s="11"/>
      <c r="M20" s="11"/>
    </row>
    <row r="21" spans="1:13" ht="40.5" customHeight="1">
      <c r="A21" s="11"/>
      <c r="B21" s="80" t="s">
        <v>89</v>
      </c>
      <c r="C21" s="79"/>
      <c r="D21" s="79"/>
      <c r="E21" s="79"/>
      <c r="F21" s="79"/>
      <c r="G21" s="79"/>
      <c r="H21" s="79"/>
      <c r="I21" s="79"/>
      <c r="J21" s="79"/>
      <c r="K21" s="79"/>
      <c r="L21" s="79"/>
      <c r="M21" s="79"/>
    </row>
    <row r="22" spans="1:13" ht="14.25" customHeight="1">
      <c r="A22" s="11"/>
      <c r="B22" s="68"/>
      <c r="C22" s="8"/>
      <c r="D22" s="8"/>
      <c r="E22" s="8"/>
      <c r="F22" s="8"/>
      <c r="G22" s="8"/>
      <c r="H22" s="8"/>
      <c r="I22" s="8"/>
      <c r="J22" s="8"/>
      <c r="K22" s="8"/>
      <c r="L22" s="8"/>
      <c r="M22" s="8"/>
    </row>
    <row r="23" spans="1:13">
      <c r="A23" s="11"/>
      <c r="B23" s="20" t="s">
        <v>87</v>
      </c>
      <c r="C23" s="11"/>
      <c r="D23" s="11"/>
      <c r="E23" s="11"/>
      <c r="F23" s="11"/>
      <c r="G23" s="11"/>
      <c r="H23" s="11"/>
      <c r="I23" s="11"/>
      <c r="J23" s="11"/>
      <c r="K23" s="11"/>
      <c r="L23" s="11"/>
      <c r="M23" s="11"/>
    </row>
    <row r="24" spans="1:13" ht="46.5" customHeight="1">
      <c r="A24" s="11"/>
      <c r="B24" s="80" t="s">
        <v>88</v>
      </c>
      <c r="C24" s="79"/>
      <c r="D24" s="79"/>
      <c r="E24" s="79"/>
      <c r="F24" s="79"/>
      <c r="G24" s="79"/>
      <c r="H24" s="79"/>
      <c r="I24" s="79"/>
      <c r="J24" s="79"/>
      <c r="K24" s="79"/>
      <c r="L24" s="79"/>
      <c r="M24" s="79"/>
    </row>
    <row r="25" spans="1:13">
      <c r="A25" s="11"/>
      <c r="B25" s="78"/>
      <c r="C25" s="78"/>
      <c r="D25" s="78"/>
      <c r="E25" s="78"/>
      <c r="F25" s="78"/>
      <c r="G25" s="78"/>
      <c r="H25" s="78"/>
      <c r="I25" s="78"/>
      <c r="J25" s="78"/>
      <c r="K25" s="78"/>
      <c r="L25" s="78"/>
      <c r="M25" s="78"/>
    </row>
    <row r="26" spans="1:13">
      <c r="B26" s="6"/>
      <c r="C26" s="6"/>
      <c r="D26" s="7"/>
      <c r="E26" s="6"/>
      <c r="F26" s="6"/>
      <c r="G26" s="6"/>
      <c r="H26" s="6"/>
    </row>
  </sheetData>
  <mergeCells count="12">
    <mergeCell ref="C3:L3"/>
    <mergeCell ref="B4:M4"/>
    <mergeCell ref="B7:M7"/>
    <mergeCell ref="B9:M9"/>
    <mergeCell ref="B24:M24"/>
    <mergeCell ref="B25:M25"/>
    <mergeCell ref="B18:M18"/>
    <mergeCell ref="B21:M21"/>
    <mergeCell ref="B10:M10"/>
    <mergeCell ref="B11:M11"/>
    <mergeCell ref="B15:M15"/>
    <mergeCell ref="B13:M13"/>
  </mergeCells>
  <phoneticPr fontId="2" type="noConversion"/>
  <pageMargins left="0.75" right="0.75" top="1" bottom="1" header="0.5" footer="0.5"/>
  <pageSetup orientation="portrait"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AF61"/>
  <sheetViews>
    <sheetView tabSelected="1" zoomScale="85" zoomScaleNormal="85" workbookViewId="0">
      <selection activeCell="F42" sqref="F42"/>
    </sheetView>
  </sheetViews>
  <sheetFormatPr defaultRowHeight="12.75"/>
  <cols>
    <col min="1" max="1" width="6.85546875" customWidth="1"/>
    <col min="2" max="2" width="2.7109375" customWidth="1"/>
    <col min="3" max="3" width="15.140625" customWidth="1"/>
    <col min="4" max="4" width="60.85546875" bestFit="1" customWidth="1"/>
    <col min="5" max="6" width="15.7109375" customWidth="1"/>
    <col min="7" max="7" width="2.7109375" customWidth="1"/>
    <col min="12" max="12" width="14.5703125" bestFit="1" customWidth="1"/>
    <col min="13" max="13" width="11.42578125" bestFit="1" customWidth="1"/>
  </cols>
  <sheetData>
    <row r="1" spans="2:7" ht="13.5" thickBot="1"/>
    <row r="2" spans="2:7">
      <c r="B2" s="58"/>
      <c r="C2" s="59"/>
      <c r="D2" s="59"/>
      <c r="E2" s="59"/>
      <c r="F2" s="59"/>
      <c r="G2" s="60"/>
    </row>
    <row r="3" spans="2:7">
      <c r="B3" s="61"/>
      <c r="C3" s="32" t="s">
        <v>96</v>
      </c>
      <c r="D3" s="33"/>
      <c r="E3" s="33"/>
      <c r="F3" s="33"/>
      <c r="G3" s="62"/>
    </row>
    <row r="4" spans="2:7">
      <c r="B4" s="61"/>
      <c r="C4" s="36"/>
      <c r="D4" s="36"/>
      <c r="E4" s="36"/>
      <c r="F4" s="36"/>
      <c r="G4" s="62"/>
    </row>
    <row r="5" spans="2:7">
      <c r="B5" s="61"/>
      <c r="C5" s="71" t="s">
        <v>98</v>
      </c>
      <c r="D5" s="45" t="s">
        <v>103</v>
      </c>
      <c r="E5" s="71" t="s">
        <v>93</v>
      </c>
      <c r="F5" s="69">
        <v>41229</v>
      </c>
      <c r="G5" s="62"/>
    </row>
    <row r="6" spans="2:7">
      <c r="B6" s="61"/>
      <c r="C6" s="71" t="s">
        <v>97</v>
      </c>
      <c r="D6" s="45" t="s">
        <v>99</v>
      </c>
      <c r="E6" s="71" t="s">
        <v>94</v>
      </c>
      <c r="F6" s="70" t="s">
        <v>95</v>
      </c>
      <c r="G6" s="62"/>
    </row>
    <row r="7" spans="2:7">
      <c r="B7" s="61"/>
      <c r="C7" s="36"/>
      <c r="D7" s="36"/>
      <c r="E7" s="36"/>
      <c r="F7" s="36"/>
      <c r="G7" s="62"/>
    </row>
    <row r="8" spans="2:7">
      <c r="B8" s="61"/>
      <c r="C8" s="32" t="s">
        <v>30</v>
      </c>
      <c r="D8" s="33"/>
      <c r="E8" s="33"/>
      <c r="F8" s="34"/>
      <c r="G8" s="62"/>
    </row>
    <row r="9" spans="2:7">
      <c r="B9" s="61"/>
      <c r="C9" s="35"/>
      <c r="D9" s="36"/>
      <c r="E9" s="36"/>
      <c r="F9" s="36"/>
      <c r="G9" s="62"/>
    </row>
    <row r="10" spans="2:7">
      <c r="B10" s="61"/>
      <c r="C10" s="89" t="s">
        <v>18</v>
      </c>
      <c r="D10" s="89"/>
      <c r="E10" s="37" t="s">
        <v>24</v>
      </c>
      <c r="F10" s="36"/>
      <c r="G10" s="62"/>
    </row>
    <row r="11" spans="2:7">
      <c r="B11" s="61"/>
      <c r="C11" s="36"/>
      <c r="D11" s="36"/>
      <c r="E11" s="36"/>
      <c r="F11" s="36"/>
      <c r="G11" s="62"/>
    </row>
    <row r="12" spans="2:7">
      <c r="B12" s="61"/>
      <c r="C12" s="90" t="s">
        <v>31</v>
      </c>
      <c r="D12" s="90"/>
      <c r="E12" s="38" t="str">
        <f>IF(OR(E10="2-lane divided",E10="4-lane divided",E10="6-lane divided"),"Yes","No")</f>
        <v>Yes</v>
      </c>
      <c r="F12" s="39"/>
      <c r="G12" s="62"/>
    </row>
    <row r="13" spans="2:7">
      <c r="B13" s="61"/>
      <c r="C13" s="40" t="s">
        <v>29</v>
      </c>
      <c r="D13" s="41"/>
      <c r="E13" s="41"/>
      <c r="F13" s="42"/>
      <c r="G13" s="62"/>
    </row>
    <row r="14" spans="2:7">
      <c r="B14" s="61"/>
      <c r="C14" s="36"/>
      <c r="D14" s="36"/>
      <c r="E14" s="36"/>
      <c r="F14" s="36"/>
      <c r="G14" s="62"/>
    </row>
    <row r="15" spans="2:7">
      <c r="B15" s="61"/>
      <c r="C15" s="43"/>
      <c r="D15" s="36"/>
      <c r="E15" s="36"/>
      <c r="F15" s="36"/>
      <c r="G15" s="62"/>
    </row>
    <row r="16" spans="2:7">
      <c r="B16" s="61"/>
      <c r="C16" s="32" t="s">
        <v>32</v>
      </c>
      <c r="D16" s="33"/>
      <c r="E16" s="33" t="s">
        <v>27</v>
      </c>
      <c r="F16" s="33" t="s">
        <v>28</v>
      </c>
      <c r="G16" s="62"/>
    </row>
    <row r="17" spans="2:7">
      <c r="B17" s="61"/>
      <c r="C17" s="36"/>
      <c r="D17" s="36"/>
      <c r="E17" s="36"/>
      <c r="F17" s="36"/>
      <c r="G17" s="62"/>
    </row>
    <row r="18" spans="2:7">
      <c r="B18" s="61"/>
      <c r="C18" s="44" t="s">
        <v>33</v>
      </c>
      <c r="D18" s="45" t="s">
        <v>35</v>
      </c>
      <c r="E18" s="37">
        <v>25</v>
      </c>
      <c r="F18" s="37">
        <v>25</v>
      </c>
      <c r="G18" s="62"/>
    </row>
    <row r="19" spans="2:7" ht="15.75">
      <c r="B19" s="61"/>
      <c r="C19" s="44" t="s">
        <v>34</v>
      </c>
      <c r="D19" s="45" t="s">
        <v>36</v>
      </c>
      <c r="E19" s="37">
        <v>4</v>
      </c>
      <c r="F19" s="37">
        <v>4</v>
      </c>
      <c r="G19" s="62"/>
    </row>
    <row r="20" spans="2:7" ht="15.75">
      <c r="B20" s="61"/>
      <c r="C20" s="44" t="s">
        <v>37</v>
      </c>
      <c r="D20" s="45" t="s">
        <v>38</v>
      </c>
      <c r="E20" s="37">
        <v>3</v>
      </c>
      <c r="F20" s="37">
        <v>3</v>
      </c>
      <c r="G20" s="62"/>
    </row>
    <row r="21" spans="2:7">
      <c r="B21" s="61"/>
      <c r="C21" s="36"/>
      <c r="D21" s="36"/>
      <c r="E21" s="36"/>
      <c r="F21" s="36"/>
      <c r="G21" s="62"/>
    </row>
    <row r="22" spans="2:7" ht="15.75">
      <c r="B22" s="61"/>
      <c r="C22" s="40" t="s">
        <v>39</v>
      </c>
      <c r="D22" s="38" t="s">
        <v>41</v>
      </c>
      <c r="E22" s="46">
        <f>E20+E18/E19</f>
        <v>9.25</v>
      </c>
      <c r="F22" s="46">
        <f>F20+F18/F19</f>
        <v>9.25</v>
      </c>
      <c r="G22" s="62"/>
    </row>
    <row r="23" spans="2:7" ht="15.75">
      <c r="B23" s="61"/>
      <c r="C23" s="40" t="s">
        <v>42</v>
      </c>
      <c r="D23" s="38"/>
      <c r="E23" s="46"/>
      <c r="F23" s="46"/>
      <c r="G23" s="62"/>
    </row>
    <row r="24" spans="2:7">
      <c r="B24" s="61"/>
      <c r="C24" s="36"/>
      <c r="D24" s="36"/>
      <c r="E24" s="36"/>
      <c r="F24" s="36"/>
      <c r="G24" s="62"/>
    </row>
    <row r="25" spans="2:7">
      <c r="B25" s="61"/>
      <c r="C25" s="32" t="s">
        <v>40</v>
      </c>
      <c r="D25" s="33"/>
      <c r="E25" s="33"/>
      <c r="F25" s="33"/>
      <c r="G25" s="62"/>
    </row>
    <row r="26" spans="2:7">
      <c r="B26" s="61"/>
      <c r="C26" s="35"/>
      <c r="D26" s="36"/>
      <c r="E26" s="36"/>
      <c r="F26" s="36"/>
      <c r="G26" s="62"/>
    </row>
    <row r="27" spans="2:7">
      <c r="B27" s="61"/>
      <c r="C27" s="47"/>
      <c r="D27" s="45" t="s">
        <v>86</v>
      </c>
      <c r="E27" s="48">
        <v>800</v>
      </c>
      <c r="F27" s="48">
        <v>1000</v>
      </c>
      <c r="G27" s="62"/>
    </row>
    <row r="28" spans="2:7">
      <c r="B28" s="61"/>
      <c r="C28" s="35"/>
      <c r="D28" s="36"/>
      <c r="E28" s="36"/>
      <c r="F28" s="36"/>
      <c r="G28" s="62"/>
    </row>
    <row r="29" spans="2:7">
      <c r="B29" s="61"/>
      <c r="C29" s="40" t="s">
        <v>15</v>
      </c>
      <c r="D29" s="38" t="s">
        <v>49</v>
      </c>
      <c r="E29" s="49">
        <f>VLOOKUP($E10,Lookup!$G$2:$I$8,2,0)</f>
        <v>2</v>
      </c>
      <c r="F29" s="49">
        <f>VLOOKUP($E10,Lookup!$G$2:$I$8,2,0)</f>
        <v>2</v>
      </c>
      <c r="G29" s="62"/>
    </row>
    <row r="30" spans="2:7">
      <c r="B30" s="61"/>
      <c r="C30" s="40" t="s">
        <v>43</v>
      </c>
      <c r="D30" s="38" t="s">
        <v>44</v>
      </c>
      <c r="E30" s="50">
        <f>E27/(3600)</f>
        <v>0.22222222222222221</v>
      </c>
      <c r="F30" s="50">
        <f>F27/(3600)</f>
        <v>0.27777777777777779</v>
      </c>
      <c r="G30" s="62"/>
    </row>
    <row r="31" spans="2:7" ht="15.75">
      <c r="B31" s="61"/>
      <c r="C31" s="40" t="s">
        <v>45</v>
      </c>
      <c r="D31" s="38" t="s">
        <v>47</v>
      </c>
      <c r="E31" s="50">
        <f>1-EXP(-E22*E30/E29)</f>
        <v>0.64219880847759492</v>
      </c>
      <c r="F31" s="50">
        <f>1-EXP(-F22*F30/F29)</f>
        <v>0.72327255830944825</v>
      </c>
      <c r="G31" s="62"/>
    </row>
    <row r="32" spans="2:7" ht="15.75">
      <c r="B32" s="61"/>
      <c r="C32" s="40" t="s">
        <v>46</v>
      </c>
      <c r="D32" s="38" t="s">
        <v>48</v>
      </c>
      <c r="E32" s="77">
        <f>1-(1-E31)^E29</f>
        <v>0.87197830734514725</v>
      </c>
      <c r="F32" s="50">
        <f>1-(1-F31)^F29</f>
        <v>0.92342192301540227</v>
      </c>
      <c r="G32" s="62"/>
    </row>
    <row r="33" spans="2:9">
      <c r="B33" s="61"/>
      <c r="C33" s="36"/>
      <c r="D33" s="36"/>
      <c r="E33" s="36"/>
      <c r="F33" s="36"/>
      <c r="G33" s="62"/>
    </row>
    <row r="34" spans="2:9">
      <c r="B34" s="61"/>
      <c r="C34" s="32" t="s">
        <v>50</v>
      </c>
      <c r="D34" s="33"/>
      <c r="E34" s="33"/>
      <c r="F34" s="33"/>
      <c r="G34" s="62"/>
    </row>
    <row r="35" spans="2:9">
      <c r="B35" s="61"/>
      <c r="C35" s="36"/>
      <c r="D35" s="36"/>
      <c r="E35" s="36"/>
      <c r="F35" s="36"/>
      <c r="G35" s="62"/>
    </row>
    <row r="36" spans="2:9" ht="15.75">
      <c r="B36" s="61"/>
      <c r="C36" s="40" t="s">
        <v>51</v>
      </c>
      <c r="D36" s="38" t="s">
        <v>53</v>
      </c>
      <c r="E36" s="51">
        <f>(EXP(E22*E30)-E22*E30-1)/E30</f>
        <v>21.400292943962423</v>
      </c>
      <c r="F36" s="51">
        <f>(EXP(F22*F30)-F22*F30-1)/F30</f>
        <v>34.160843595929869</v>
      </c>
      <c r="G36" s="62"/>
      <c r="H36" s="1"/>
    </row>
    <row r="37" spans="2:9" ht="15.75">
      <c r="B37" s="61"/>
      <c r="C37" s="40" t="s">
        <v>52</v>
      </c>
      <c r="D37" s="38" t="s">
        <v>60</v>
      </c>
      <c r="E37" s="52">
        <f>E36/E32</f>
        <v>24.542230883149411</v>
      </c>
      <c r="F37" s="52">
        <f>F36/F32</f>
        <v>36.99375414910967</v>
      </c>
      <c r="G37" s="62"/>
    </row>
    <row r="38" spans="2:9">
      <c r="B38" s="61"/>
      <c r="C38" s="36"/>
      <c r="D38" s="36"/>
      <c r="E38" s="36"/>
      <c r="F38" s="36"/>
      <c r="G38" s="62"/>
      <c r="H38" s="25"/>
    </row>
    <row r="39" spans="2:9" ht="18">
      <c r="B39" s="61"/>
      <c r="C39" s="32" t="s">
        <v>54</v>
      </c>
      <c r="D39" s="33"/>
      <c r="E39" s="33"/>
      <c r="F39" s="33"/>
      <c r="G39" s="62"/>
      <c r="I39" s="30" t="s">
        <v>90</v>
      </c>
    </row>
    <row r="40" spans="2:9">
      <c r="B40" s="61"/>
      <c r="C40" s="36"/>
      <c r="D40" s="36"/>
      <c r="E40" s="36"/>
      <c r="F40" s="36"/>
      <c r="G40" s="62"/>
    </row>
    <row r="41" spans="2:9" ht="15.75">
      <c r="B41" s="61"/>
      <c r="C41" s="44" t="s">
        <v>55</v>
      </c>
      <c r="D41" s="45" t="s">
        <v>26</v>
      </c>
      <c r="E41" s="53">
        <v>0.2</v>
      </c>
      <c r="F41" s="53">
        <v>0.2</v>
      </c>
      <c r="G41" s="62"/>
    </row>
    <row r="42" spans="2:9">
      <c r="B42" s="61"/>
      <c r="C42" s="44" t="s">
        <v>92</v>
      </c>
      <c r="D42" s="37"/>
      <c r="E42" s="37"/>
      <c r="F42" s="37"/>
      <c r="G42" s="62"/>
    </row>
    <row r="43" spans="2:9">
      <c r="B43" s="61"/>
      <c r="C43" s="36"/>
      <c r="D43" s="36"/>
      <c r="E43" s="36"/>
      <c r="F43" s="36"/>
      <c r="G43" s="62"/>
    </row>
    <row r="44" spans="2:9">
      <c r="B44" s="61"/>
      <c r="C44" s="40" t="s">
        <v>58</v>
      </c>
      <c r="D44" s="38" t="s">
        <v>59</v>
      </c>
      <c r="E44" s="52">
        <f>E29/E30</f>
        <v>9</v>
      </c>
      <c r="F44" s="52">
        <f>F29/F30</f>
        <v>7.1999999999999993</v>
      </c>
      <c r="G44" s="62"/>
    </row>
    <row r="45" spans="2:9">
      <c r="B45" s="61"/>
      <c r="C45" s="40" t="s">
        <v>56</v>
      </c>
      <c r="D45" s="38" t="s">
        <v>57</v>
      </c>
      <c r="E45" s="41">
        <f>INT(E37/E44)</f>
        <v>2</v>
      </c>
      <c r="F45" s="41">
        <f>INT(F37/F44)</f>
        <v>5</v>
      </c>
      <c r="G45" s="62"/>
    </row>
    <row r="46" spans="2:9">
      <c r="B46" s="61"/>
      <c r="C46" s="40"/>
      <c r="D46" s="38"/>
      <c r="E46" s="41"/>
      <c r="F46" s="41"/>
      <c r="G46" s="62"/>
    </row>
    <row r="47" spans="2:9" ht="15.75">
      <c r="B47" s="61"/>
      <c r="C47" s="40" t="s">
        <v>62</v>
      </c>
      <c r="D47" s="38" t="s">
        <v>66</v>
      </c>
      <c r="E47" s="54">
        <f>'Crossing Event Calculation'!B5</f>
        <v>0.10840857193142263</v>
      </c>
      <c r="F47" s="54">
        <f>'Crossing Event Calculation'!AB5</f>
        <v>0.1009846736265214</v>
      </c>
      <c r="G47" s="62"/>
    </row>
    <row r="48" spans="2:9" ht="15.75">
      <c r="B48" s="61"/>
      <c r="C48" s="40" t="s">
        <v>63</v>
      </c>
      <c r="D48" s="41"/>
      <c r="E48" s="54">
        <f>IF(E45=1,"N/A",'Crossing Event Calculation'!B6)</f>
        <v>9.4930692528674393E-2</v>
      </c>
      <c r="F48" s="72">
        <f>IF(F45=1,"N/A",'Crossing Event Calculation'!C6)</f>
        <v>0</v>
      </c>
      <c r="G48" s="63"/>
    </row>
    <row r="49" spans="2:32">
      <c r="B49" s="61"/>
      <c r="C49" s="74" t="s">
        <v>65</v>
      </c>
      <c r="D49" s="41"/>
      <c r="E49" s="54"/>
      <c r="F49" s="54"/>
      <c r="G49" s="62"/>
    </row>
    <row r="50" spans="2:32">
      <c r="B50" s="61"/>
      <c r="C50" s="74" t="s">
        <v>65</v>
      </c>
      <c r="D50" s="41"/>
      <c r="E50" s="54"/>
      <c r="F50" s="54"/>
      <c r="G50" s="62"/>
    </row>
    <row r="51" spans="2:32" ht="15.75">
      <c r="B51" s="61"/>
      <c r="C51" s="40" t="s">
        <v>64</v>
      </c>
      <c r="D51" s="41"/>
      <c r="E51" s="55" t="str">
        <f>IF(E45&lt;3,"N/A",'Crossing Event Calculation'!B7)</f>
        <v>N/A</v>
      </c>
      <c r="F51" s="73">
        <f>IF(F45&lt;3,"N/A",'Crossing Event Calculation'!C7)</f>
        <v>0</v>
      </c>
      <c r="G51" s="62"/>
    </row>
    <row r="52" spans="2:32">
      <c r="B52" s="61"/>
      <c r="C52" s="40" t="s">
        <v>67</v>
      </c>
      <c r="D52" s="41"/>
      <c r="E52" s="41"/>
      <c r="F52" s="41"/>
      <c r="G52" s="62"/>
    </row>
    <row r="53" spans="2:32">
      <c r="B53" s="61"/>
      <c r="C53" s="40"/>
      <c r="D53" s="41"/>
      <c r="E53" s="41"/>
      <c r="F53" s="41"/>
      <c r="G53" s="62"/>
    </row>
    <row r="54" spans="2:32" ht="15.75">
      <c r="B54" s="61"/>
      <c r="C54" s="40" t="s">
        <v>68</v>
      </c>
      <c r="D54" s="38" t="s">
        <v>74</v>
      </c>
      <c r="E54" s="52">
        <f>VLOOKUP(E29,'Crossing Event Calculation'!F6:G9,2,0)</f>
        <v>18.179296690801447</v>
      </c>
      <c r="F54" s="52">
        <f>VLOOKUP(F29,'Crossing Event Calculation'!AF6:AG9,2,0)</f>
        <v>25.777869200018703</v>
      </c>
      <c r="G54" s="62"/>
    </row>
    <row r="55" spans="2:32">
      <c r="B55" s="61"/>
      <c r="C55" s="36"/>
      <c r="D55" s="36"/>
      <c r="E55" s="36"/>
      <c r="F55" s="36"/>
      <c r="G55" s="62"/>
      <c r="AC55" s="3"/>
      <c r="AD55" s="3"/>
      <c r="AE55" s="3"/>
      <c r="AF55" s="3"/>
    </row>
    <row r="56" spans="2:32" s="3" customFormat="1">
      <c r="B56" s="64"/>
      <c r="C56" s="35"/>
      <c r="D56" s="35"/>
      <c r="E56" s="35"/>
      <c r="F56" s="35"/>
      <c r="G56" s="63"/>
      <c r="I56"/>
      <c r="J56"/>
      <c r="K56"/>
      <c r="L56"/>
      <c r="M56"/>
      <c r="N56"/>
      <c r="AC56"/>
      <c r="AD56"/>
      <c r="AE56"/>
      <c r="AF56"/>
    </row>
    <row r="57" spans="2:32">
      <c r="B57" s="61"/>
      <c r="C57" s="32" t="s">
        <v>70</v>
      </c>
      <c r="D57" s="33"/>
      <c r="E57" s="33"/>
      <c r="F57" s="33"/>
      <c r="G57" s="62"/>
      <c r="I57" s="5" t="s">
        <v>91</v>
      </c>
    </row>
    <row r="58" spans="2:32">
      <c r="B58" s="61"/>
      <c r="C58" s="36"/>
      <c r="D58" s="36"/>
      <c r="E58" s="36"/>
      <c r="F58" s="36"/>
      <c r="G58" s="62"/>
    </row>
    <row r="59" spans="2:32" ht="15.75">
      <c r="B59" s="61"/>
      <c r="C59" s="40" t="s">
        <v>68</v>
      </c>
      <c r="D59" s="38" t="s">
        <v>69</v>
      </c>
      <c r="E59" s="52">
        <f>IF(E12="No",E54,E54+F54)</f>
        <v>43.95716589082015</v>
      </c>
      <c r="F59" s="41"/>
      <c r="G59" s="62"/>
    </row>
    <row r="60" spans="2:32">
      <c r="B60" s="61"/>
      <c r="C60" s="41"/>
      <c r="D60" s="56" t="s">
        <v>3</v>
      </c>
      <c r="E60" s="57" t="str">
        <f>IF(E59&lt;5,"A", IF(E59&lt;10,"B", IF(E59&lt;20,"C",IF(E59&lt;30,"D",IF(E59&lt;45,"E","F")))))</f>
        <v>E</v>
      </c>
      <c r="F60" s="41"/>
      <c r="G60" s="62"/>
    </row>
    <row r="61" spans="2:32" ht="13.5" thickBot="1">
      <c r="B61" s="65"/>
      <c r="C61" s="66"/>
      <c r="D61" s="66"/>
      <c r="E61" s="66"/>
      <c r="F61" s="66"/>
      <c r="G61" s="67"/>
    </row>
  </sheetData>
  <mergeCells count="2">
    <mergeCell ref="C10:D10"/>
    <mergeCell ref="C12:D12"/>
  </mergeCells>
  <phoneticPr fontId="2" type="noConversion"/>
  <conditionalFormatting sqref="F18:F20 F22:F23 F27 F29:F32 F36:F37 F41:F42 F44:F47 F49:F50 F52:F54">
    <cfRule type="expression" dxfId="0" priority="1" stopIfTrue="1">
      <formula>$E$12="No"</formula>
    </cfRule>
  </conditionalFormatting>
  <dataValidations count="1">
    <dataValidation type="list" allowBlank="1" showInputMessage="1" showErrorMessage="1" sqref="E10">
      <formula1>CrossingType</formula1>
    </dataValidation>
  </dataValidations>
  <pageMargins left="0.75" right="0.75" top="1" bottom="1" header="0.5" footer="0.5"/>
  <pageSetup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2:AX801"/>
  <sheetViews>
    <sheetView workbookViewId="0">
      <pane ySplit="21" topLeftCell="A22" activePane="bottomLeft" state="frozen"/>
      <selection pane="bottomLeft" activeCell="AB8" sqref="AB8"/>
    </sheetView>
  </sheetViews>
  <sheetFormatPr defaultRowHeight="12.75"/>
  <cols>
    <col min="2" max="2" width="12.42578125" bestFit="1" customWidth="1"/>
    <col min="4" max="4" width="13.28515625" customWidth="1"/>
    <col min="8" max="8" width="15.7109375" bestFit="1" customWidth="1"/>
    <col min="9" max="9" width="11.85546875" bestFit="1" customWidth="1"/>
  </cols>
  <sheetData>
    <row r="2" spans="1:50" ht="20.25">
      <c r="A2" s="31" t="s">
        <v>78</v>
      </c>
      <c r="AA2" s="31" t="s">
        <v>79</v>
      </c>
    </row>
    <row r="5" spans="1:50" ht="15.75">
      <c r="A5" s="23" t="s">
        <v>62</v>
      </c>
      <c r="B5">
        <f>IF(Summary!$E$29=1,'Crossing Event Calculation'!D22,IF(Summary!$E$29=2,'Crossing Event Calculation'!K22,IF(Summary!$E$29=3,'Crossing Event Calculation'!R22,'Crossing Event Calculation'!X22)))</f>
        <v>0.10840857193142263</v>
      </c>
      <c r="F5" s="22" t="s">
        <v>77</v>
      </c>
      <c r="AA5" s="23" t="s">
        <v>62</v>
      </c>
      <c r="AB5">
        <f>IF(Summary!$F$29=1,'Crossing Event Calculation'!AD22,IF(Summary!$F$29=2,'Crossing Event Calculation'!AK22,IF(Summary!$F$29=3,'Crossing Event Calculation'!AR22,'Crossing Event Calculation'!AX22)))</f>
        <v>0.1009846736265214</v>
      </c>
      <c r="AF5" s="22" t="s">
        <v>77</v>
      </c>
    </row>
    <row r="6" spans="1:50" ht="15.75">
      <c r="A6" s="23" t="s">
        <v>63</v>
      </c>
      <c r="B6">
        <f>IF(Summary!$E$29=1,'Crossing Event Calculation'!D23,IF(Summary!$E$29=2,'Crossing Event Calculation'!K23,IF(Summary!$E$29=3,'Crossing Event Calculation'!R23,'Crossing Event Calculation'!X23)))</f>
        <v>9.4930692528674393E-2</v>
      </c>
      <c r="F6">
        <v>1</v>
      </c>
      <c r="G6" s="2">
        <f>D15</f>
        <v>17.691464382909253</v>
      </c>
      <c r="AA6" s="23" t="s">
        <v>63</v>
      </c>
      <c r="AB6">
        <f>IF(Summary!$F$29=1,'Crossing Event Calculation'!AD23,IF(Summary!$F$29=2,'Crossing Event Calculation'!AK23,IF(Summary!$F$29=3,'Crossing Event Calculation'!AR23,'Crossing Event Calculation'!AX23)))</f>
        <v>8.9941071505668407E-2</v>
      </c>
      <c r="AF6">
        <v>1</v>
      </c>
      <c r="AG6" s="2">
        <f>AD15</f>
        <v>23.394965711531569</v>
      </c>
    </row>
    <row r="7" spans="1:50" ht="15.75">
      <c r="A7" s="23" t="s">
        <v>64</v>
      </c>
      <c r="B7">
        <f ca="1">IF(Summary!$E$45&gt;580,0,IF(Summary!$E$29=1,OFFSET(D21,Summary!$E45,0,1,1),IF(Summary!$E$29=2,OFFSET(K21,Summary!$E45,0,1,1),IF(Summary!$E$29=3,OFFSET(R21,Summary!$E45,0,1,1),OFFSET(X21,Summary!$E45,0,1,1)))))</f>
        <v>9.4930692528674393E-2</v>
      </c>
      <c r="F7">
        <v>2</v>
      </c>
      <c r="G7" s="2">
        <f>I17</f>
        <v>18.179296690801447</v>
      </c>
      <c r="K7" s="24"/>
      <c r="AA7" s="23" t="s">
        <v>64</v>
      </c>
      <c r="AB7">
        <f ca="1">IF(Summary!$F$45&gt;580,0,IF(Summary!$F$29=1,OFFSET(AD21,Summary!$F45,0,1,1),IF(Summary!$F$29=2,OFFSET(AK21,Summary!$F45,0,1,1),IF(Summary!$F$29=3,OFFSET(AR21,Summary!$F45,0,1,1),OFFSET(AX21,Summary!$F45,0,1,1)))))</f>
        <v>6.3542724229466413E-2</v>
      </c>
      <c r="AF7">
        <v>2</v>
      </c>
      <c r="AG7" s="2">
        <f>AI17</f>
        <v>25.777869200018703</v>
      </c>
      <c r="AK7" s="24"/>
    </row>
    <row r="8" spans="1:50">
      <c r="A8" s="23"/>
      <c r="F8">
        <v>3</v>
      </c>
      <c r="G8" s="2">
        <f>P18</f>
        <v>19.311186343772285</v>
      </c>
      <c r="AA8" s="23"/>
      <c r="AF8">
        <v>3</v>
      </c>
      <c r="AG8" s="2">
        <f>AP18</f>
        <v>29.420460298514893</v>
      </c>
    </row>
    <row r="9" spans="1:50">
      <c r="A9" s="23"/>
      <c r="F9">
        <v>4</v>
      </c>
      <c r="G9" s="2">
        <f>V19</f>
        <v>20.197240710860132</v>
      </c>
      <c r="AA9" s="23"/>
      <c r="AF9">
        <v>4</v>
      </c>
      <c r="AG9" s="2">
        <f>AV19</f>
        <v>31.8199395555053</v>
      </c>
    </row>
    <row r="11" spans="1:50">
      <c r="A11" s="3" t="s">
        <v>2</v>
      </c>
      <c r="D11" s="1"/>
      <c r="G11" s="3" t="s">
        <v>0</v>
      </c>
      <c r="J11" s="1"/>
      <c r="K11" s="1"/>
      <c r="L11" s="1"/>
      <c r="M11" s="1"/>
      <c r="N11" s="3" t="s">
        <v>17</v>
      </c>
      <c r="P11" s="1"/>
      <c r="Q11" s="1"/>
      <c r="R11" s="1"/>
      <c r="S11" s="1"/>
      <c r="T11" s="3" t="s">
        <v>1</v>
      </c>
      <c r="W11" s="1"/>
      <c r="X11" s="1"/>
      <c r="AA11" s="3" t="s">
        <v>2</v>
      </c>
      <c r="AD11" s="1"/>
      <c r="AG11" s="3" t="s">
        <v>0</v>
      </c>
      <c r="AJ11" s="1"/>
      <c r="AK11" s="1"/>
      <c r="AL11" s="1"/>
      <c r="AM11" s="1"/>
      <c r="AN11" s="3" t="s">
        <v>17</v>
      </c>
      <c r="AP11" s="1"/>
      <c r="AQ11" s="1"/>
      <c r="AR11" s="1"/>
      <c r="AS11" s="1"/>
      <c r="AT11" s="3" t="s">
        <v>1</v>
      </c>
      <c r="AW11" s="1"/>
      <c r="AX11" s="1"/>
    </row>
    <row r="12" spans="1:50" ht="15.75">
      <c r="D12" s="1"/>
      <c r="H12" s="22" t="s">
        <v>75</v>
      </c>
      <c r="I12" s="26">
        <f>2*(Summary!$E31)*(1-Summary!$E31)*Summary!$E41</f>
        <v>9.1911799547020917E-2</v>
      </c>
      <c r="J12" s="1"/>
      <c r="K12" s="1"/>
      <c r="M12" s="1"/>
      <c r="O12" s="22" t="s">
        <v>80</v>
      </c>
      <c r="P12" s="1">
        <f>Summary!$E31^3*Summary!$E41^3</f>
        <v>2.1188415137977741E-3</v>
      </c>
      <c r="Q12" s="1"/>
      <c r="R12" s="1"/>
      <c r="S12" s="1"/>
      <c r="U12" s="22" t="s">
        <v>80</v>
      </c>
      <c r="V12" s="1">
        <f>Summary!$E31^4*Summary!$E41^4</f>
        <v>2.7214349910275888E-4</v>
      </c>
      <c r="W12" s="1"/>
      <c r="X12" s="1"/>
      <c r="AD12" s="1"/>
      <c r="AH12" s="22" t="s">
        <v>75</v>
      </c>
      <c r="AI12" s="26">
        <f>2*(Summary!$F31)*(1-Summary!$F31)*Summary!$F41</f>
        <v>8.0059745882381628E-2</v>
      </c>
      <c r="AJ12" s="1"/>
      <c r="AK12" s="1"/>
      <c r="AM12" s="1"/>
      <c r="AO12" s="22" t="s">
        <v>80</v>
      </c>
      <c r="AP12" s="1">
        <f>Summary!$F31^3*Summary!$F41^3</f>
        <v>3.0268852043888652E-3</v>
      </c>
      <c r="AQ12" s="1"/>
      <c r="AR12" s="1"/>
      <c r="AS12" s="1"/>
      <c r="AU12" s="22" t="s">
        <v>80</v>
      </c>
      <c r="AV12" s="1">
        <f>Summary!$F31^4*Summary!$F41^4</f>
        <v>4.3785260109747049E-4</v>
      </c>
      <c r="AW12" s="1"/>
      <c r="AX12" s="1"/>
    </row>
    <row r="13" spans="1:50" ht="15.75">
      <c r="C13" s="29" t="s">
        <v>71</v>
      </c>
      <c r="D13" s="1">
        <f>IF(Summary!$E32-SUM(D22:D604)&lt;0,0,Summary!$E32-SUM(D22:D604))</f>
        <v>0.64078673629321303</v>
      </c>
      <c r="H13" s="22" t="s">
        <v>76</v>
      </c>
      <c r="I13" s="27">
        <f>Summary!$E$31^2*(Summary!$E$41^2)</f>
        <v>1.6496772384401708E-2</v>
      </c>
      <c r="K13" s="1"/>
      <c r="O13" s="22" t="s">
        <v>81</v>
      </c>
      <c r="P13" s="1">
        <f>3*(Summary!$E31)^2*(1-Summary!$E31)*Summary!$E41^2</f>
        <v>1.7707694446238518E-2</v>
      </c>
      <c r="Q13" s="1"/>
      <c r="R13" s="1"/>
      <c r="U13" s="22" t="s">
        <v>81</v>
      </c>
      <c r="V13" s="1">
        <f>4*(Summary!$E31)^3*(1-Summary!$E31)*Summary!$E41^3</f>
        <v>3.03249607313592E-3</v>
      </c>
      <c r="X13" s="1"/>
      <c r="AC13" s="29" t="s">
        <v>71</v>
      </c>
      <c r="AD13" s="1">
        <f>IF(Summary!$F32-SUM(AD22:AD604)&lt;0,0,Summary!$F32-SUM(AD22:AD604))</f>
        <v>0.43715131661279394</v>
      </c>
      <c r="AH13" s="22" t="s">
        <v>76</v>
      </c>
      <c r="AI13" s="27">
        <f>Summary!$F$31^2*(Summary!$F$41^2)</f>
        <v>2.0924927744139774E-2</v>
      </c>
      <c r="AK13" s="1"/>
      <c r="AO13" s="22" t="s">
        <v>81</v>
      </c>
      <c r="AP13" s="1">
        <f>3*(Summary!$F31)^2*(1-Summary!$F31)*Summary!$F41^2</f>
        <v>1.7371505166586344E-2</v>
      </c>
      <c r="AQ13" s="1"/>
      <c r="AR13" s="1"/>
      <c r="AU13" s="22" t="s">
        <v>81</v>
      </c>
      <c r="AV13" s="1">
        <f>4*(Summary!$F31)^3*(1-Summary!$F31)*Summary!$F41^3</f>
        <v>3.3504887956060541E-3</v>
      </c>
      <c r="AX13" s="1"/>
    </row>
    <row r="14" spans="1:50" ht="15.75">
      <c r="C14" s="29" t="s">
        <v>72</v>
      </c>
      <c r="D14" s="1">
        <f>SUMPRODUCT(B22:B604,D22:D604)</f>
        <v>1.9651283539414408</v>
      </c>
      <c r="H14" s="3"/>
      <c r="I14">
        <f>(I12+I13)/Summary!$E32</f>
        <v>0.12432484961866402</v>
      </c>
      <c r="J14" s="1"/>
      <c r="K14" s="1"/>
      <c r="M14" s="1"/>
      <c r="O14" s="22" t="s">
        <v>82</v>
      </c>
      <c r="P14" s="1">
        <f>3*(Summary!$E31)*(1-Summary!$E31)^2*Summary!$E41</f>
        <v>4.9329227089338804E-2</v>
      </c>
      <c r="Q14" s="1"/>
      <c r="R14" s="1"/>
      <c r="S14" s="1"/>
      <c r="U14" s="22" t="s">
        <v>82</v>
      </c>
      <c r="V14" s="1">
        <f>6*(Summary!$E31^2)*(1-Summary!$E31)^2*Summary!$E41^2</f>
        <v>1.2671668343957634E-2</v>
      </c>
      <c r="W14" s="1"/>
      <c r="X14" s="1"/>
      <c r="AC14" s="29" t="s">
        <v>72</v>
      </c>
      <c r="AD14" s="1">
        <f>SUMPRODUCT(AB22:AB604,AD22:AD604)</f>
        <v>7.2230973787982693</v>
      </c>
      <c r="AH14" s="3"/>
      <c r="AI14">
        <f>(AI12+AI13)/Summary!$F32</f>
        <v>0.10935919010538482</v>
      </c>
      <c r="AJ14" s="1"/>
      <c r="AK14" s="1"/>
      <c r="AM14" s="1"/>
      <c r="AO14" s="22" t="s">
        <v>82</v>
      </c>
      <c r="AP14" s="1">
        <f>3*(Summary!$F31)*(1-Summary!$F31)^2*Summary!$F41</f>
        <v>3.323209299064072E-2</v>
      </c>
      <c r="AQ14" s="1"/>
      <c r="AR14" s="1"/>
      <c r="AS14" s="1"/>
      <c r="AU14" s="22" t="s">
        <v>82</v>
      </c>
      <c r="AV14" s="1">
        <f>6*(Summary!$F31^2)*(1-Summary!$F31)^2*Summary!$F41^2</f>
        <v>9.6143443661272816E-3</v>
      </c>
      <c r="AW14" s="1"/>
      <c r="AX14" s="1"/>
    </row>
    <row r="15" spans="1:50" ht="15.75">
      <c r="B15" s="4"/>
      <c r="C15" s="22" t="s">
        <v>73</v>
      </c>
      <c r="D15" s="2">
        <f>'Crossing Event Calculation'!D13*Summary!$E37+'Crossing Event Calculation'!D14</f>
        <v>17.691464382909253</v>
      </c>
      <c r="E15" s="3"/>
      <c r="F15" s="3"/>
      <c r="H15" s="3"/>
      <c r="I15" s="1">
        <f>Summary!$E32-SUM(K22:K604)</f>
        <v>0.66863904288505016</v>
      </c>
      <c r="J15" s="3"/>
      <c r="K15" s="3"/>
      <c r="O15" s="22"/>
      <c r="P15" s="1">
        <f>(P12+P13+P14)/Summary!$E$32</f>
        <v>7.9309040680070261E-2</v>
      </c>
      <c r="Q15" s="3"/>
      <c r="U15" s="22" t="s">
        <v>83</v>
      </c>
      <c r="V15" s="1">
        <f>4*(Summary!$E31)*(1-Summary!$E31)^3*Summary!$E41</f>
        <v>2.3533408305926304E-2</v>
      </c>
      <c r="AB15" s="4"/>
      <c r="AC15" s="22" t="s">
        <v>73</v>
      </c>
      <c r="AD15" s="2">
        <f>'Crossing Event Calculation'!AD13*Summary!$F37+'Crossing Event Calculation'!AD14</f>
        <v>23.394965711531569</v>
      </c>
      <c r="AE15" s="3"/>
      <c r="AF15" s="3"/>
      <c r="AH15" s="3"/>
      <c r="AI15" s="1">
        <f>Summary!$F32-SUM(AK22:AK604)</f>
        <v>0.51750331468352284</v>
      </c>
      <c r="AJ15" s="3"/>
      <c r="AK15" s="3"/>
      <c r="AO15" s="22"/>
      <c r="AP15" s="1">
        <f>(AP12+AP13+AP14)/Summary!$F$32</f>
        <v>5.8077983665892889E-2</v>
      </c>
      <c r="AQ15" s="3"/>
      <c r="AU15" s="22" t="s">
        <v>83</v>
      </c>
      <c r="AV15" s="1">
        <f>4*(Summary!$F31)*(1-Summary!$F31)^3*Summary!$F41</f>
        <v>1.22616427670967E-2</v>
      </c>
    </row>
    <row r="16" spans="1:50">
      <c r="B16" s="4"/>
      <c r="C16" s="22"/>
      <c r="D16" s="2"/>
      <c r="E16" s="3"/>
      <c r="F16" s="3"/>
      <c r="I16" s="1">
        <f>SUMPRODUCT(H22:H604,K22:K604)</f>
        <v>1.769402922828506</v>
      </c>
      <c r="J16" s="3"/>
      <c r="O16" s="3"/>
      <c r="P16" s="1">
        <f>Summary!$E$32-SUM(R22:R604)</f>
        <v>0.73915145847134123</v>
      </c>
      <c r="Q16" s="3"/>
      <c r="V16" s="1">
        <f>(V12+V13+V14+V15)/Summary!$E$32</f>
        <v>4.5310434777231033E-2</v>
      </c>
      <c r="W16" s="1"/>
      <c r="AB16" s="4"/>
      <c r="AC16" s="22"/>
      <c r="AD16" s="2"/>
      <c r="AE16" s="3"/>
      <c r="AF16" s="3"/>
      <c r="AI16" s="1">
        <f>SUMPRODUCT(AH22:AH604,AK22:AK604)</f>
        <v>6.6334788052671252</v>
      </c>
      <c r="AJ16" s="3"/>
      <c r="AO16" s="3"/>
      <c r="AP16" s="1">
        <f>Summary!$F$32-SUM(AR22:AR604)</f>
        <v>0.68465994627961901</v>
      </c>
      <c r="AQ16" s="3"/>
      <c r="AV16" s="1">
        <f>(AV12+AV13+AV14+AV15)/Summary!$F$32</f>
        <v>2.7792635078579823E-2</v>
      </c>
      <c r="AW16" s="1"/>
    </row>
    <row r="17" spans="1:50" ht="15.75">
      <c r="B17" s="4"/>
      <c r="C17" s="22"/>
      <c r="D17" s="2"/>
      <c r="E17" s="3"/>
      <c r="F17" s="3"/>
      <c r="H17" s="22" t="s">
        <v>73</v>
      </c>
      <c r="I17" s="2">
        <f>I16+I15*Summary!$E$37</f>
        <v>18.179296690801447</v>
      </c>
      <c r="J17" s="3"/>
      <c r="P17" s="1">
        <f>SUMPRODUCT(O22:O604,R22:R604)</f>
        <v>1.1707605923520052</v>
      </c>
      <c r="Q17" s="3"/>
      <c r="U17" s="3"/>
      <c r="V17" s="1">
        <f>Summary!$E$32-SUM(X22:X604)</f>
        <v>0.7950088898796881</v>
      </c>
      <c r="AB17" s="4"/>
      <c r="AC17" s="22"/>
      <c r="AD17" s="2"/>
      <c r="AE17" s="3"/>
      <c r="AF17" s="3"/>
      <c r="AH17" s="22" t="s">
        <v>73</v>
      </c>
      <c r="AI17" s="2">
        <f>AI16+AI15*Summary!$F$37</f>
        <v>25.777869200018703</v>
      </c>
      <c r="AJ17" s="3"/>
      <c r="AP17" s="1">
        <f>SUMPRODUCT(AO22:AO604,AR22:AR604)</f>
        <v>4.0923185701040339</v>
      </c>
      <c r="AQ17" s="3"/>
      <c r="AU17" s="3"/>
      <c r="AV17" s="1">
        <f>Summary!$F$32-SUM(AX22:AX604)</f>
        <v>0.80242874212024307</v>
      </c>
    </row>
    <row r="18" spans="1:50" ht="15.75">
      <c r="B18" s="4"/>
      <c r="C18" s="22"/>
      <c r="D18" s="2"/>
      <c r="E18" s="3"/>
      <c r="F18" s="3"/>
      <c r="I18" s="24"/>
      <c r="J18" s="3"/>
      <c r="O18" s="22" t="s">
        <v>73</v>
      </c>
      <c r="P18" s="1">
        <f>P17+P16*Summary!$E$37</f>
        <v>19.311186343772285</v>
      </c>
      <c r="Q18" s="3"/>
      <c r="V18" s="1">
        <f>SUMPRODUCT(U22:U604,X22:X604)</f>
        <v>0.68594898127652071</v>
      </c>
      <c r="AB18" s="4"/>
      <c r="AC18" s="22"/>
      <c r="AD18" s="2"/>
      <c r="AE18" s="3"/>
      <c r="AF18" s="3"/>
      <c r="AI18" s="24"/>
      <c r="AJ18" s="3"/>
      <c r="AO18" s="22" t="s">
        <v>73</v>
      </c>
      <c r="AP18" s="1">
        <f>AP17+AP16*Summary!$F$37</f>
        <v>29.420460298514893</v>
      </c>
      <c r="AQ18" s="3"/>
      <c r="AV18" s="1">
        <f>SUMPRODUCT(AU22:AU604,AX22:AX604)</f>
        <v>2.135087947329704</v>
      </c>
    </row>
    <row r="19" spans="1:50" ht="15.75">
      <c r="B19" s="4"/>
      <c r="C19" s="22"/>
      <c r="E19" s="3"/>
      <c r="F19" s="3"/>
      <c r="H19" s="3"/>
      <c r="I19" s="3"/>
      <c r="J19" s="3"/>
      <c r="K19" s="3"/>
      <c r="O19" s="3"/>
      <c r="P19" s="3"/>
      <c r="Q19" s="3"/>
      <c r="U19" s="22" t="s">
        <v>73</v>
      </c>
      <c r="V19" s="2">
        <f>V18+V17*Summary!$E$37</f>
        <v>20.197240710860132</v>
      </c>
      <c r="AB19" s="4"/>
      <c r="AC19" s="22"/>
      <c r="AE19" s="3"/>
      <c r="AF19" s="3"/>
      <c r="AH19" s="3"/>
      <c r="AI19" s="3"/>
      <c r="AJ19" s="3"/>
      <c r="AK19" s="3"/>
      <c r="AO19" s="3"/>
      <c r="AP19" s="3"/>
      <c r="AQ19" s="3"/>
      <c r="AU19" s="22" t="s">
        <v>73</v>
      </c>
      <c r="AV19" s="2">
        <f>AV18+AV17*Summary!$F$37</f>
        <v>31.8199395555053</v>
      </c>
    </row>
    <row r="20" spans="1:50">
      <c r="B20" s="4"/>
      <c r="C20" s="22"/>
      <c r="E20" s="3"/>
      <c r="F20" s="3"/>
      <c r="H20" s="3"/>
      <c r="I20" s="3"/>
      <c r="J20" s="3"/>
      <c r="K20" s="3"/>
      <c r="O20" s="3"/>
      <c r="P20" s="3"/>
      <c r="Q20" s="3"/>
      <c r="U20" s="22"/>
      <c r="V20" s="2"/>
      <c r="AB20" s="4"/>
      <c r="AC20" s="22"/>
      <c r="AE20" s="3"/>
      <c r="AF20" s="3"/>
      <c r="AH20" s="3"/>
      <c r="AI20" s="3"/>
      <c r="AJ20" s="3"/>
      <c r="AK20" s="3"/>
      <c r="AO20" s="3"/>
      <c r="AP20" s="3"/>
      <c r="AQ20" s="3"/>
      <c r="AU20" s="22"/>
      <c r="AV20" s="2"/>
    </row>
    <row r="21" spans="1:50" ht="14.25">
      <c r="C21" s="23"/>
      <c r="D21" s="28" t="s">
        <v>61</v>
      </c>
      <c r="J21" s="1"/>
      <c r="K21" s="28" t="s">
        <v>61</v>
      </c>
      <c r="Q21" s="1"/>
      <c r="R21" s="28" t="s">
        <v>61</v>
      </c>
      <c r="X21" s="28" t="s">
        <v>61</v>
      </c>
      <c r="AC21" s="23"/>
      <c r="AD21" s="28" t="s">
        <v>61</v>
      </c>
      <c r="AJ21" s="1"/>
      <c r="AK21" s="28" t="s">
        <v>61</v>
      </c>
      <c r="AQ21" s="1"/>
      <c r="AR21" s="28" t="s">
        <v>61</v>
      </c>
      <c r="AX21" s="28" t="s">
        <v>61</v>
      </c>
    </row>
    <row r="22" spans="1:50">
      <c r="A22">
        <v>1</v>
      </c>
      <c r="B22">
        <f>Summary!$E$44*(A22-0.5)</f>
        <v>4.5</v>
      </c>
      <c r="C22" s="1">
        <f>IF(Summary!E$41=1,1,Summary!$E$31*(Summary!$E$41)*(1-Summary!$E$41)^$A21)</f>
        <v>0.12843976169551899</v>
      </c>
      <c r="D22" s="1">
        <f>IF(A22&gt;Summary!$E$45,"",C22)</f>
        <v>0.12843976169551899</v>
      </c>
      <c r="G22">
        <v>1</v>
      </c>
      <c r="H22">
        <f>Summary!$E$44*(G22-0.5)</f>
        <v>4.5</v>
      </c>
      <c r="J22" s="1">
        <f>I12+I13</f>
        <v>0.10840857193142263</v>
      </c>
      <c r="K22" s="27">
        <f>IF(G22&gt;Summary!$E$45,"",J22)</f>
        <v>0.10840857193142263</v>
      </c>
      <c r="L22" s="27"/>
      <c r="N22">
        <v>1</v>
      </c>
      <c r="O22">
        <f>Summary!$E$44*(N22-0.5)</f>
        <v>4.5</v>
      </c>
      <c r="Q22" s="1">
        <f>P12+P13+P14</f>
        <v>6.9155763049375096E-2</v>
      </c>
      <c r="R22" s="27">
        <f>IF(N22&gt;Summary!$E$45,"",Q22)</f>
        <v>6.9155763049375096E-2</v>
      </c>
      <c r="T22">
        <v>1</v>
      </c>
      <c r="U22">
        <f>Summary!$E$44*(T22-0.5)</f>
        <v>4.5</v>
      </c>
      <c r="W22" s="1">
        <f>V13+V14+V15</f>
        <v>3.9237572723019858E-2</v>
      </c>
      <c r="X22" s="27">
        <f>IF(T22&gt;Summary!$E$45,"",W22)</f>
        <v>3.9237572723019858E-2</v>
      </c>
      <c r="AA22">
        <v>1</v>
      </c>
      <c r="AB22">
        <f>Summary!$F$44*(AA22-0.5)</f>
        <v>3.5999999999999996</v>
      </c>
      <c r="AC22" s="1">
        <f>IF(Summary!F$41=1,1,Summary!$F$31*(Summary!$F$41)*(1-Summary!$F$41)^$AA21)</f>
        <v>0.14465451166188967</v>
      </c>
      <c r="AD22" s="1">
        <f>IF(AA22&gt;Summary!$F$45,"",AC22)</f>
        <v>0.14465451166188967</v>
      </c>
      <c r="AG22">
        <v>1</v>
      </c>
      <c r="AH22">
        <f>Summary!$F$44*(AG22-0.5)</f>
        <v>3.5999999999999996</v>
      </c>
      <c r="AJ22" s="1">
        <f>AI12+AI13</f>
        <v>0.1009846736265214</v>
      </c>
      <c r="AK22" s="27">
        <f>IF(AG22&gt;Summary!$F$45,"",AJ22)</f>
        <v>0.1009846736265214</v>
      </c>
      <c r="AL22" s="27"/>
      <c r="AN22">
        <v>1</v>
      </c>
      <c r="AO22">
        <f>Summary!$F$44*(AN22-0.5)</f>
        <v>3.5999999999999996</v>
      </c>
      <c r="AQ22" s="1">
        <f>AP12+AP13+AP14</f>
        <v>5.3630483361615931E-2</v>
      </c>
      <c r="AR22" s="27">
        <f>IF(AN22&gt;Summary!$F$45,"",AQ22)</f>
        <v>5.3630483361615931E-2</v>
      </c>
      <c r="AT22">
        <v>1</v>
      </c>
      <c r="AU22">
        <f>Summary!$F$44*(AT22-0.5)</f>
        <v>3.5999999999999996</v>
      </c>
      <c r="AW22" s="1">
        <f>AV13+AV14+AV15</f>
        <v>2.5226475928830035E-2</v>
      </c>
      <c r="AX22" s="27">
        <f>IF(AT22&gt;Summary!$F$45,"",AW22)</f>
        <v>2.5226475928830035E-2</v>
      </c>
    </row>
    <row r="23" spans="1:50">
      <c r="A23">
        <f t="shared" ref="A23:A86" si="0">A22+1</f>
        <v>2</v>
      </c>
      <c r="B23">
        <f>Summary!$E$44*(A23-0.5)</f>
        <v>13.5</v>
      </c>
      <c r="C23" s="1">
        <f>IF(Summary!E$41=1,0,Summary!$E$31*(Summary!$E$41)*(1-Summary!$E$41)^$A22)</f>
        <v>0.1027518093564152</v>
      </c>
      <c r="D23" s="1">
        <f>IF(A23&gt;Summary!$E$45,"",C23)</f>
        <v>0.1027518093564152</v>
      </c>
      <c r="G23">
        <f t="shared" ref="G23:G86" si="1">G22+1</f>
        <v>2</v>
      </c>
      <c r="H23">
        <f>Summary!$E$44*(G23-0.5)</f>
        <v>13.5</v>
      </c>
      <c r="I23" s="1">
        <f>Summary!$E$32-SUM('Crossing Event Calculation'!$J$22:$J22)</f>
        <v>0.76356973541372464</v>
      </c>
      <c r="J23" s="1">
        <f t="shared" ref="J23:J86" si="2">I23*I$14</f>
        <v>9.4930692528674393E-2</v>
      </c>
      <c r="K23" s="27">
        <f>IF(G23&gt;Summary!$E$45,"",J23)</f>
        <v>9.4930692528674393E-2</v>
      </c>
      <c r="L23" s="27"/>
      <c r="N23">
        <f t="shared" ref="N23:N86" si="3">N22+1</f>
        <v>2</v>
      </c>
      <c r="O23">
        <f>Summary!$E$44*(N23-0.5)</f>
        <v>13.5</v>
      </c>
      <c r="P23" s="1">
        <f>Summary!$E$32-SUM('Crossing Event Calculation'!$Q$22:$Q22)</f>
        <v>0.80282254429577216</v>
      </c>
      <c r="Q23" s="1">
        <f t="shared" ref="Q23:Q86" si="4">P23*P$15</f>
        <v>6.3671085824430901E-2</v>
      </c>
      <c r="R23" s="27">
        <f>IF(N23&gt;Summary!$E$45,"",Q23)</f>
        <v>6.3671085824430901E-2</v>
      </c>
      <c r="T23">
        <f t="shared" ref="T23:T86" si="5">T22+1</f>
        <v>2</v>
      </c>
      <c r="U23">
        <f>Summary!$E$44*(T23-0.5)</f>
        <v>13.5</v>
      </c>
      <c r="V23" s="1">
        <f>Summary!$E$32-SUM('Crossing Event Calculation'!$W$22:$W22)</f>
        <v>0.83274073462212739</v>
      </c>
      <c r="W23" s="1">
        <f t="shared" ref="W23:W86" si="6">V23*V$16</f>
        <v>3.773184474243936E-2</v>
      </c>
      <c r="X23" s="27">
        <f>IF(T23&gt;Summary!$E$45,"",W23)</f>
        <v>3.773184474243936E-2</v>
      </c>
      <c r="AA23">
        <f t="shared" ref="AA23:AA86" si="7">AA22+1</f>
        <v>2</v>
      </c>
      <c r="AB23">
        <f>Summary!$F$44*(AA23-0.5)</f>
        <v>10.799999999999999</v>
      </c>
      <c r="AC23" s="1">
        <f>IF(Summary!F$41=1,0,Summary!$F$31*(Summary!$F$41)*(1-Summary!$F$41)^$A22)</f>
        <v>0.11572360932951174</v>
      </c>
      <c r="AD23" s="1">
        <f>IF(AA23&gt;Summary!$F$45,"",AC23)</f>
        <v>0.11572360932951174</v>
      </c>
      <c r="AG23">
        <f t="shared" ref="AG23:AG86" si="8">AG22+1</f>
        <v>2</v>
      </c>
      <c r="AH23">
        <f>Summary!$F$44*(AG23-0.5)</f>
        <v>10.799999999999999</v>
      </c>
      <c r="AI23" s="1">
        <f>Summary!$F$32-SUM('Crossing Event Calculation'!$AJ$22:$AJ22)</f>
        <v>0.82243724938888085</v>
      </c>
      <c r="AJ23" s="1">
        <f>AI23*AI$14</f>
        <v>8.9941071505668407E-2</v>
      </c>
      <c r="AK23" s="27">
        <f>IF(AG23&gt;Summary!$F$45,"",AJ23)</f>
        <v>8.9941071505668407E-2</v>
      </c>
      <c r="AL23" s="27"/>
      <c r="AN23">
        <f t="shared" ref="AN23:AN86" si="9">AN22+1</f>
        <v>2</v>
      </c>
      <c r="AO23">
        <f>Summary!$F$44*(AN23-0.5)</f>
        <v>10.799999999999999</v>
      </c>
      <c r="AP23" s="1">
        <f>Summary!$F$32-SUM('Crossing Event Calculation'!$AQ$22:$AQ22)</f>
        <v>0.86979143965378636</v>
      </c>
      <c r="AQ23" s="1">
        <f>AP23*AP$15</f>
        <v>5.0515733024946066E-2</v>
      </c>
      <c r="AR23" s="27">
        <f>IF(AN23&gt;Summary!$F$45,"",AQ23)</f>
        <v>5.0515733024946066E-2</v>
      </c>
      <c r="AT23">
        <f t="shared" ref="AT23:AT86" si="10">AT22+1</f>
        <v>2</v>
      </c>
      <c r="AU23">
        <f>Summary!$F$44*(AT23-0.5)</f>
        <v>10.799999999999999</v>
      </c>
      <c r="AV23" s="1">
        <f>Summary!$F$32-SUM('Crossing Event Calculation'!$AW$22:$AW22)</f>
        <v>0.89819544708657229</v>
      </c>
      <c r="AW23" s="1">
        <f>AV23*AV$16</f>
        <v>2.4963218290118955E-2</v>
      </c>
      <c r="AX23" s="27">
        <f>IF(AT23&gt;Summary!$F$45,"",AW23)</f>
        <v>2.4963218290118955E-2</v>
      </c>
    </row>
    <row r="24" spans="1:50">
      <c r="A24">
        <f t="shared" si="0"/>
        <v>3</v>
      </c>
      <c r="B24">
        <f>Summary!$E$44*(A24-0.5)</f>
        <v>22.5</v>
      </c>
      <c r="C24" s="1">
        <f>IF(Summary!E$41=1,0,Summary!$E$31*(Summary!$E$41)*(1-Summary!$E$41)^$A23)</f>
        <v>8.2201447485132167E-2</v>
      </c>
      <c r="D24" s="1" t="str">
        <f>IF(A24&gt;Summary!$E$45,"",C24)</f>
        <v/>
      </c>
      <c r="G24">
        <f t="shared" si="1"/>
        <v>3</v>
      </c>
      <c r="H24">
        <f>Summary!$E$44*(G24-0.5)</f>
        <v>22.5</v>
      </c>
      <c r="I24" s="1">
        <f>Summary!$E$32-SUM('Crossing Event Calculation'!$J$22:$J23)</f>
        <v>0.66863904288505016</v>
      </c>
      <c r="J24" s="1">
        <f t="shared" si="2"/>
        <v>8.3128448455851309E-2</v>
      </c>
      <c r="K24" s="27" t="str">
        <f>IF(G24&gt;Summary!$E$45,"",J24)</f>
        <v/>
      </c>
      <c r="L24" s="27"/>
      <c r="N24">
        <f t="shared" si="3"/>
        <v>3</v>
      </c>
      <c r="O24">
        <f>Summary!$E$44*(N24-0.5)</f>
        <v>22.5</v>
      </c>
      <c r="P24" s="1">
        <f>Summary!$E$32-SUM('Crossing Event Calculation'!$Q$22:$Q23)</f>
        <v>0.73915145847134123</v>
      </c>
      <c r="Q24" s="1">
        <f t="shared" si="4"/>
        <v>5.8621393088636863E-2</v>
      </c>
      <c r="R24" s="27" t="str">
        <f>IF(N24&gt;Summary!$E$45,"",Q24)</f>
        <v/>
      </c>
      <c r="T24">
        <f t="shared" si="5"/>
        <v>3</v>
      </c>
      <c r="U24">
        <f>Summary!$E$44*(T24-0.5)</f>
        <v>22.5</v>
      </c>
      <c r="V24" s="1">
        <f>Summary!$E$32-SUM('Crossing Event Calculation'!$W$22:$W23)</f>
        <v>0.7950088898796881</v>
      </c>
      <c r="W24" s="1">
        <f t="shared" si="6"/>
        <v>3.6022198452212453E-2</v>
      </c>
      <c r="X24" s="27" t="str">
        <f>IF(T24&gt;Summary!$E$45,"",W24)</f>
        <v/>
      </c>
      <c r="AA24">
        <f t="shared" si="7"/>
        <v>3</v>
      </c>
      <c r="AB24">
        <f>Summary!$F$44*(AA24-0.5)</f>
        <v>18</v>
      </c>
      <c r="AC24" s="1">
        <f>IF(Summary!F$41=1,0,Summary!$F$31*(Summary!$F$41)*(1-Summary!$F$41)^$A23)</f>
        <v>9.2578887463609399E-2</v>
      </c>
      <c r="AD24" s="1">
        <f>IF(AA24&gt;Summary!$F$45,"",AC24)</f>
        <v>9.2578887463609399E-2</v>
      </c>
      <c r="AG24">
        <f t="shared" si="8"/>
        <v>3</v>
      </c>
      <c r="AH24">
        <f>Summary!$F$44*(AG24-0.5)</f>
        <v>18</v>
      </c>
      <c r="AI24" s="1">
        <f>Summary!$F$32-SUM('Crossing Event Calculation'!$AJ$22:$AJ23)</f>
        <v>0.73249617788321242</v>
      </c>
      <c r="AJ24" s="1">
        <f t="shared" ref="AJ24:AJ87" si="11">AI24*AI$14</f>
        <v>8.0105188768597999E-2</v>
      </c>
      <c r="AK24" s="27">
        <f>IF(AG24&gt;Summary!$F$45,"",AJ24)</f>
        <v>8.0105188768597999E-2</v>
      </c>
      <c r="AL24" s="27"/>
      <c r="AN24">
        <f t="shared" si="9"/>
        <v>3</v>
      </c>
      <c r="AO24">
        <f>Summary!$F$44*(AN24-0.5)</f>
        <v>18</v>
      </c>
      <c r="AP24" s="1">
        <f>Summary!$F$32-SUM('Crossing Event Calculation'!$AQ$22:$AQ23)</f>
        <v>0.81927570662884031</v>
      </c>
      <c r="AQ24" s="1">
        <f t="shared" ref="AQ24:AQ87" si="12">AP24*AP$15</f>
        <v>4.7581881107452643E-2</v>
      </c>
      <c r="AR24" s="27">
        <f>IF(AN24&gt;Summary!$F$45,"",AQ24)</f>
        <v>4.7581881107452643E-2</v>
      </c>
      <c r="AT24">
        <f t="shared" si="10"/>
        <v>3</v>
      </c>
      <c r="AU24">
        <f>Summary!$F$44*(AT24-0.5)</f>
        <v>18</v>
      </c>
      <c r="AV24" s="1">
        <f>Summary!$F$32-SUM('Crossing Event Calculation'!$AW$22:$AW23)</f>
        <v>0.87323222879645324</v>
      </c>
      <c r="AW24" s="1">
        <f t="shared" ref="AW24:AW87" si="13">AV24*AV$16</f>
        <v>2.4269424673794747E-2</v>
      </c>
      <c r="AX24" s="27">
        <f>IF(AT24&gt;Summary!$F$45,"",AW24)</f>
        <v>2.4269424673794747E-2</v>
      </c>
    </row>
    <row r="25" spans="1:50">
      <c r="A25">
        <f t="shared" si="0"/>
        <v>4</v>
      </c>
      <c r="B25">
        <f>Summary!$E$44*(A25-0.5)</f>
        <v>31.5</v>
      </c>
      <c r="C25" s="1">
        <f>IF(Summary!E$41=1,0,Summary!$E$31*(Summary!$E$41)*(1-Summary!$E$41)^$A24)</f>
        <v>6.5761157988105737E-2</v>
      </c>
      <c r="D25" s="1" t="str">
        <f>IF(A25&gt;Summary!$E$45,"",C25)</f>
        <v/>
      </c>
      <c r="G25">
        <f t="shared" si="1"/>
        <v>4</v>
      </c>
      <c r="H25">
        <f>Summary!$E$44*(G25-0.5)</f>
        <v>31.5</v>
      </c>
      <c r="I25" s="1">
        <f>Summary!$E$32-SUM('Crossing Event Calculation'!$J$22:$J24)</f>
        <v>0.58551059442919895</v>
      </c>
      <c r="J25" s="1">
        <f t="shared" si="2"/>
        <v>7.2793516602544739E-2</v>
      </c>
      <c r="K25" s="27" t="str">
        <f>IF(G25&gt;Summary!$E$45,"",J25)</f>
        <v/>
      </c>
      <c r="L25" s="27"/>
      <c r="N25">
        <f t="shared" si="3"/>
        <v>4</v>
      </c>
      <c r="O25">
        <f>Summary!$E$44*(N25-0.5)</f>
        <v>31.5</v>
      </c>
      <c r="P25" s="1">
        <f>Summary!$E$32-SUM('Crossing Event Calculation'!$Q$22:$Q24)</f>
        <v>0.68053006538270444</v>
      </c>
      <c r="Q25" s="1">
        <f t="shared" si="4"/>
        <v>5.3972186639447778E-2</v>
      </c>
      <c r="R25" s="27" t="str">
        <f>IF(N25&gt;Summary!$E$45,"",Q25)</f>
        <v/>
      </c>
      <c r="T25">
        <f t="shared" si="5"/>
        <v>4</v>
      </c>
      <c r="U25">
        <f>Summary!$E$44*(T25-0.5)</f>
        <v>31.5</v>
      </c>
      <c r="V25" s="1">
        <f>Summary!$E$32-SUM('Crossing Event Calculation'!$W$22:$W24)</f>
        <v>0.75898669142747555</v>
      </c>
      <c r="W25" s="1">
        <f t="shared" si="6"/>
        <v>3.4390016978711004E-2</v>
      </c>
      <c r="X25" s="27" t="str">
        <f>IF(T25&gt;Summary!$E$45,"",W25)</f>
        <v/>
      </c>
      <c r="AA25">
        <f t="shared" si="7"/>
        <v>4</v>
      </c>
      <c r="AB25">
        <f>Summary!$F$44*(AA25-0.5)</f>
        <v>25.199999999999996</v>
      </c>
      <c r="AC25" s="1">
        <f>IF(Summary!F$41=1,0,Summary!$F$31*(Summary!$F$41)*(1-Summary!$F$41)^$A24)</f>
        <v>7.4063109970887525E-2</v>
      </c>
      <c r="AD25" s="1">
        <f>IF(AA25&gt;Summary!$F$45,"",AC25)</f>
        <v>7.4063109970887525E-2</v>
      </c>
      <c r="AG25">
        <f t="shared" si="8"/>
        <v>4</v>
      </c>
      <c r="AH25">
        <f>Summary!$F$44*(AG25-0.5)</f>
        <v>25.199999999999996</v>
      </c>
      <c r="AI25" s="1">
        <f>Summary!$F$32-SUM('Crossing Event Calculation'!$AJ$22:$AJ24)</f>
        <v>0.65239098911461446</v>
      </c>
      <c r="AJ25" s="1">
        <f t="shared" si="11"/>
        <v>7.1344950201625165E-2</v>
      </c>
      <c r="AK25" s="27">
        <f>IF(AG25&gt;Summary!$F$45,"",AJ25)</f>
        <v>7.1344950201625165E-2</v>
      </c>
      <c r="AL25" s="27"/>
      <c r="AN25">
        <f t="shared" si="9"/>
        <v>4</v>
      </c>
      <c r="AO25">
        <f>Summary!$F$44*(AN25-0.5)</f>
        <v>25.199999999999996</v>
      </c>
      <c r="AP25" s="1">
        <f>Summary!$F$32-SUM('Crossing Event Calculation'!$AQ$22:$AQ24)</f>
        <v>0.77169382552138766</v>
      </c>
      <c r="AQ25" s="1">
        <f t="shared" si="12"/>
        <v>4.4818421393701548E-2</v>
      </c>
      <c r="AR25" s="27">
        <f>IF(AN25&gt;Summary!$F$45,"",AQ25)</f>
        <v>4.4818421393701548E-2</v>
      </c>
      <c r="AT25">
        <f t="shared" si="10"/>
        <v>4</v>
      </c>
      <c r="AU25">
        <f>Summary!$F$44*(AT25-0.5)</f>
        <v>25.199999999999996</v>
      </c>
      <c r="AV25" s="1">
        <f>Summary!$F$32-SUM('Crossing Event Calculation'!$AW$22:$AW24)</f>
        <v>0.84896280412265857</v>
      </c>
      <c r="AW25" s="1">
        <f t="shared" si="13"/>
        <v>2.359491341026889E-2</v>
      </c>
      <c r="AX25" s="27">
        <f>IF(AT25&gt;Summary!$F$45,"",AW25)</f>
        <v>2.359491341026889E-2</v>
      </c>
    </row>
    <row r="26" spans="1:50">
      <c r="A26">
        <f t="shared" si="0"/>
        <v>5</v>
      </c>
      <c r="B26">
        <f>Summary!$E$44*(A26-0.5)</f>
        <v>40.5</v>
      </c>
      <c r="C26" s="1">
        <f>IF(Summary!E$41=1,0,Summary!$E$31*(Summary!$E$41)*(1-Summary!$E$41)^$A25)</f>
        <v>5.2608926390484603E-2</v>
      </c>
      <c r="D26" s="1" t="str">
        <f>IF(A26&gt;Summary!$E$45,"",C26)</f>
        <v/>
      </c>
      <c r="G26">
        <f t="shared" si="1"/>
        <v>5</v>
      </c>
      <c r="H26">
        <f>Summary!$E$44*(G26-0.5)</f>
        <v>40.5</v>
      </c>
      <c r="I26" s="1">
        <f>Summary!$E$32-SUM('Crossing Event Calculation'!$J$22:$J25)</f>
        <v>0.5127170778266541</v>
      </c>
      <c r="J26" s="1">
        <f t="shared" si="2"/>
        <v>6.3743473597719633E-2</v>
      </c>
      <c r="K26" s="27" t="str">
        <f>IF(G26&gt;Summary!$E$45,"",J26)</f>
        <v/>
      </c>
      <c r="L26" s="27"/>
      <c r="N26">
        <f t="shared" si="3"/>
        <v>5</v>
      </c>
      <c r="O26">
        <f>Summary!$E$44*(N26-0.5)</f>
        <v>40.5</v>
      </c>
      <c r="P26" s="1">
        <f>Summary!$E$32-SUM('Crossing Event Calculation'!$Q$22:$Q25)</f>
        <v>0.62655787874325664</v>
      </c>
      <c r="Q26" s="1">
        <f t="shared" si="4"/>
        <v>4.9691704293667469E-2</v>
      </c>
      <c r="R26" s="27" t="str">
        <f>IF(N26&gt;Summary!$E$45,"",Q26)</f>
        <v/>
      </c>
      <c r="T26">
        <f t="shared" si="5"/>
        <v>5</v>
      </c>
      <c r="U26">
        <f>Summary!$E$44*(T26-0.5)</f>
        <v>40.5</v>
      </c>
      <c r="V26" s="1">
        <f>Summary!$E$32-SUM('Crossing Event Calculation'!$W$22:$W25)</f>
        <v>0.72459667444876463</v>
      </c>
      <c r="W26" s="1">
        <f t="shared" si="6"/>
        <v>3.2831790357409261E-2</v>
      </c>
      <c r="X26" s="27" t="str">
        <f>IF(T26&gt;Summary!$E$45,"",W26)</f>
        <v/>
      </c>
      <c r="AA26">
        <f t="shared" si="7"/>
        <v>5</v>
      </c>
      <c r="AB26">
        <f>Summary!$F$44*(AA26-0.5)</f>
        <v>32.4</v>
      </c>
      <c r="AC26" s="1">
        <f>IF(Summary!F$41=1,0,Summary!$F$31*(Summary!$F$41)*(1-Summary!$F$41)^$A25)</f>
        <v>5.9250487976710037E-2</v>
      </c>
      <c r="AD26" s="1">
        <f>IF(AA26&gt;Summary!$F$45,"",AC26)</f>
        <v>5.9250487976710037E-2</v>
      </c>
      <c r="AG26">
        <f t="shared" si="8"/>
        <v>5</v>
      </c>
      <c r="AH26">
        <f>Summary!$F$44*(AG26-0.5)</f>
        <v>32.4</v>
      </c>
      <c r="AI26" s="1">
        <f>Summary!$F$32-SUM('Crossing Event Calculation'!$AJ$22:$AJ25)</f>
        <v>0.58104603891298923</v>
      </c>
      <c r="AJ26" s="1">
        <f t="shared" si="11"/>
        <v>6.3542724229466413E-2</v>
      </c>
      <c r="AK26" s="27">
        <f>IF(AG26&gt;Summary!$F$45,"",AJ26)</f>
        <v>6.3542724229466413E-2</v>
      </c>
      <c r="AL26" s="27"/>
      <c r="AN26">
        <f t="shared" si="9"/>
        <v>5</v>
      </c>
      <c r="AO26">
        <f>Summary!$F$44*(AN26-0.5)</f>
        <v>32.4</v>
      </c>
      <c r="AP26" s="1">
        <f>Summary!$F$32-SUM('Crossing Event Calculation'!$AQ$22:$AQ25)</f>
        <v>0.72687540412768614</v>
      </c>
      <c r="AQ26" s="1">
        <f t="shared" si="12"/>
        <v>4.2215457848067045E-2</v>
      </c>
      <c r="AR26" s="27">
        <f>IF(AN26&gt;Summary!$F$45,"",AQ26)</f>
        <v>4.2215457848067045E-2</v>
      </c>
      <c r="AT26">
        <f t="shared" si="10"/>
        <v>5</v>
      </c>
      <c r="AU26">
        <f>Summary!$F$44*(AT26-0.5)</f>
        <v>32.4</v>
      </c>
      <c r="AV26" s="1">
        <f>Summary!$F$32-SUM('Crossing Event Calculation'!$AW$22:$AW25)</f>
        <v>0.82536789071238958</v>
      </c>
      <c r="AW26" s="1">
        <f t="shared" si="13"/>
        <v>2.2939148592146595E-2</v>
      </c>
      <c r="AX26" s="27">
        <f>IF(AT26&gt;Summary!$F$45,"",AW26)</f>
        <v>2.2939148592146595E-2</v>
      </c>
    </row>
    <row r="27" spans="1:50">
      <c r="A27">
        <f t="shared" si="0"/>
        <v>6</v>
      </c>
      <c r="B27">
        <f>Summary!$E$44*(A27-0.5)</f>
        <v>49.5</v>
      </c>
      <c r="C27" s="1">
        <f>IF(Summary!E$41=1,0,Summary!$E$31*(Summary!$E$41)*(1-Summary!$E$41)^$A26)</f>
        <v>4.2087141112387684E-2</v>
      </c>
      <c r="D27" s="1" t="str">
        <f>IF(A27&gt;Summary!$E$45,"",C27)</f>
        <v/>
      </c>
      <c r="G27">
        <f t="shared" si="1"/>
        <v>6</v>
      </c>
      <c r="H27">
        <f>Summary!$E$44*(G27-0.5)</f>
        <v>49.5</v>
      </c>
      <c r="I27" s="1">
        <f>Summary!$E$32-SUM('Crossing Event Calculation'!$J$22:$J26)</f>
        <v>0.44897360422893451</v>
      </c>
      <c r="J27" s="1">
        <f t="shared" si="2"/>
        <v>5.5818575828511859E-2</v>
      </c>
      <c r="K27" s="27" t="str">
        <f>IF(G27&gt;Summary!$E$45,"",J27)</f>
        <v/>
      </c>
      <c r="L27" s="27"/>
      <c r="N27">
        <f t="shared" si="3"/>
        <v>6</v>
      </c>
      <c r="O27">
        <f>Summary!$E$44*(N27-0.5)</f>
        <v>49.5</v>
      </c>
      <c r="P27" s="1">
        <f>Summary!$E$32-SUM('Crossing Event Calculation'!$Q$22:$Q26)</f>
        <v>0.5768661744495891</v>
      </c>
      <c r="Q27" s="1">
        <f t="shared" si="4"/>
        <v>4.5750702896378968E-2</v>
      </c>
      <c r="R27" s="27" t="str">
        <f>IF(N27&gt;Summary!$E$45,"",Q27)</f>
        <v/>
      </c>
      <c r="T27">
        <f t="shared" si="5"/>
        <v>6</v>
      </c>
      <c r="U27">
        <f>Summary!$E$44*(T27-0.5)</f>
        <v>49.5</v>
      </c>
      <c r="V27" s="1">
        <f>Summary!$E$32-SUM('Crossing Event Calculation'!$W$22:$W26)</f>
        <v>0.69176488409135528</v>
      </c>
      <c r="W27" s="1">
        <f t="shared" si="6"/>
        <v>3.1344167661800142E-2</v>
      </c>
      <c r="X27" s="27" t="str">
        <f>IF(T27&gt;Summary!$E$45,"",W27)</f>
        <v/>
      </c>
      <c r="AA27">
        <f t="shared" si="7"/>
        <v>6</v>
      </c>
      <c r="AB27">
        <f>Summary!$F$44*(AA27-0.5)</f>
        <v>39.599999999999994</v>
      </c>
      <c r="AC27" s="1">
        <f>IF(Summary!F$41=1,0,Summary!$F$31*(Summary!$F$41)*(1-Summary!$F$41)^$A26)</f>
        <v>4.7400390381368035E-2</v>
      </c>
      <c r="AD27" s="1" t="str">
        <f>IF(AA27&gt;Summary!$F$45,"",AC27)</f>
        <v/>
      </c>
      <c r="AG27">
        <f t="shared" si="8"/>
        <v>6</v>
      </c>
      <c r="AH27">
        <f>Summary!$F$44*(AG27-0.5)</f>
        <v>39.599999999999994</v>
      </c>
      <c r="AI27" s="1">
        <f>Summary!$F$32-SUM('Crossing Event Calculation'!$AJ$22:$AJ26)</f>
        <v>0.51750331468352284</v>
      </c>
      <c r="AJ27" s="1">
        <f t="shared" si="11"/>
        <v>5.6593743370642158E-2</v>
      </c>
      <c r="AK27" s="27" t="str">
        <f>IF(AG27&gt;Summary!$F$45,"",AJ27)</f>
        <v/>
      </c>
      <c r="AL27" s="27"/>
      <c r="AN27">
        <f t="shared" si="9"/>
        <v>6</v>
      </c>
      <c r="AO27">
        <f>Summary!$F$44*(AN27-0.5)</f>
        <v>39.599999999999994</v>
      </c>
      <c r="AP27" s="1">
        <f>Summary!$F$32-SUM('Crossing Event Calculation'!$AQ$22:$AQ26)</f>
        <v>0.68465994627961901</v>
      </c>
      <c r="AQ27" s="1">
        <f t="shared" si="12"/>
        <v>3.9763669176718815E-2</v>
      </c>
      <c r="AR27" s="27" t="str">
        <f>IF(AN27&gt;Summary!$F$45,"",AQ27)</f>
        <v/>
      </c>
      <c r="AT27">
        <f t="shared" si="10"/>
        <v>6</v>
      </c>
      <c r="AU27">
        <f>Summary!$F$44*(AT27-0.5)</f>
        <v>39.599999999999994</v>
      </c>
      <c r="AV27" s="1">
        <f>Summary!$F$32-SUM('Crossing Event Calculation'!$AW$22:$AW26)</f>
        <v>0.80242874212024307</v>
      </c>
      <c r="AW27" s="1">
        <f t="shared" si="13"/>
        <v>2.2301609206311749E-2</v>
      </c>
      <c r="AX27" s="27" t="str">
        <f>IF(AT27&gt;Summary!$F$45,"",AW27)</f>
        <v/>
      </c>
    </row>
    <row r="28" spans="1:50">
      <c r="A28">
        <f t="shared" si="0"/>
        <v>7</v>
      </c>
      <c r="B28">
        <f>Summary!$E$44*(A28-0.5)</f>
        <v>58.5</v>
      </c>
      <c r="C28" s="1">
        <f>IF(Summary!E$41=1,0,Summary!$E$31*(Summary!$E$41)*(1-Summary!$E$41)^$A27)</f>
        <v>3.366971288991015E-2</v>
      </c>
      <c r="D28" s="1" t="str">
        <f>IF(A28&gt;Summary!$E$45,"",C28)</f>
        <v/>
      </c>
      <c r="G28">
        <f t="shared" si="1"/>
        <v>7</v>
      </c>
      <c r="H28">
        <f>Summary!$E$44*(G28-0.5)</f>
        <v>58.5</v>
      </c>
      <c r="I28" s="1">
        <f>Summary!$E$32-SUM('Crossing Event Calculation'!$J$22:$J27)</f>
        <v>0.39315502840042266</v>
      </c>
      <c r="J28" s="1">
        <f t="shared" si="2"/>
        <v>4.8878939782704127E-2</v>
      </c>
      <c r="K28" s="27" t="str">
        <f>IF(G28&gt;Summary!$E$45,"",J28)</f>
        <v/>
      </c>
      <c r="L28" s="27"/>
      <c r="N28">
        <f t="shared" si="3"/>
        <v>7</v>
      </c>
      <c r="O28">
        <f>Summary!$E$44*(N28-0.5)</f>
        <v>58.5</v>
      </c>
      <c r="P28" s="1">
        <f>Summary!$E$32-SUM('Crossing Event Calculation'!$Q$22:$Q27)</f>
        <v>0.53111547155321026</v>
      </c>
      <c r="Q28" s="1">
        <f t="shared" si="4"/>
        <v>4.2122258539228255E-2</v>
      </c>
      <c r="R28" s="27" t="str">
        <f>IF(N28&gt;Summary!$E$45,"",Q28)</f>
        <v/>
      </c>
      <c r="T28">
        <f t="shared" si="5"/>
        <v>7</v>
      </c>
      <c r="U28">
        <f>Summary!$E$44*(T28-0.5)</f>
        <v>58.5</v>
      </c>
      <c r="V28" s="1">
        <f>Summary!$E$32-SUM('Crossing Event Calculation'!$W$22:$W27)</f>
        <v>0.66042071642955513</v>
      </c>
      <c r="W28" s="1">
        <f t="shared" si="6"/>
        <v>2.992394979731355E-2</v>
      </c>
      <c r="X28" s="27" t="str">
        <f>IF(T28&gt;Summary!$E$45,"",W28)</f>
        <v/>
      </c>
      <c r="AA28">
        <f t="shared" si="7"/>
        <v>7</v>
      </c>
      <c r="AB28">
        <f>Summary!$F$44*(AA28-0.5)</f>
        <v>46.8</v>
      </c>
      <c r="AC28" s="1">
        <f>IF(Summary!F$41=1,0,Summary!$F$31*(Summary!$F$41)*(1-Summary!$F$41)^$A27)</f>
        <v>3.7920312305094427E-2</v>
      </c>
      <c r="AD28" s="1" t="str">
        <f>IF(AA28&gt;Summary!$F$45,"",AC28)</f>
        <v/>
      </c>
      <c r="AG28">
        <f t="shared" si="8"/>
        <v>7</v>
      </c>
      <c r="AH28">
        <f>Summary!$F$44*(AG28-0.5)</f>
        <v>46.8</v>
      </c>
      <c r="AI28" s="1">
        <f>Summary!$F$32-SUM('Crossing Event Calculation'!$AJ$22:$AJ27)</f>
        <v>0.46090957131288068</v>
      </c>
      <c r="AJ28" s="1">
        <f t="shared" si="11"/>
        <v>5.0404697430596744E-2</v>
      </c>
      <c r="AK28" s="27" t="str">
        <f>IF(AG28&gt;Summary!$F$45,"",AJ28)</f>
        <v/>
      </c>
      <c r="AL28" s="27"/>
      <c r="AN28">
        <f t="shared" si="9"/>
        <v>7</v>
      </c>
      <c r="AO28">
        <f>Summary!$F$44*(AN28-0.5)</f>
        <v>46.8</v>
      </c>
      <c r="AP28" s="1">
        <f>Summary!$F$32-SUM('Crossing Event Calculation'!$AQ$22:$AQ27)</f>
        <v>0.64489627710290021</v>
      </c>
      <c r="AQ28" s="1">
        <f t="shared" si="12"/>
        <v>3.7454275447777373E-2</v>
      </c>
      <c r="AR28" s="27" t="str">
        <f>IF(AN28&gt;Summary!$F$45,"",AQ28)</f>
        <v/>
      </c>
      <c r="AT28">
        <f t="shared" si="10"/>
        <v>7</v>
      </c>
      <c r="AU28">
        <f>Summary!$F$44*(AT28-0.5)</f>
        <v>46.8</v>
      </c>
      <c r="AV28" s="1">
        <f>Summary!$F$32-SUM('Crossing Event Calculation'!$AW$22:$AW27)</f>
        <v>0.78012713291393132</v>
      </c>
      <c r="AW28" s="1">
        <f t="shared" si="13"/>
        <v>2.1681788719975632E-2</v>
      </c>
      <c r="AX28" s="27" t="str">
        <f>IF(AT28&gt;Summary!$F$45,"",AW28)</f>
        <v/>
      </c>
    </row>
    <row r="29" spans="1:50">
      <c r="A29">
        <f t="shared" si="0"/>
        <v>8</v>
      </c>
      <c r="B29">
        <f>Summary!$E$44*(A29-0.5)</f>
        <v>67.5</v>
      </c>
      <c r="C29" s="1">
        <f>IF(Summary!E$41=1,0,Summary!$E$31*(Summary!$E$41)*(1-Summary!$E$41)^$A28)</f>
        <v>2.6935770311928123E-2</v>
      </c>
      <c r="D29" s="1" t="str">
        <f>IF(A29&gt;Summary!$E$45,"",C29)</f>
        <v/>
      </c>
      <c r="G29">
        <f t="shared" si="1"/>
        <v>8</v>
      </c>
      <c r="H29">
        <f>Summary!$E$44*(G29-0.5)</f>
        <v>67.5</v>
      </c>
      <c r="I29" s="1">
        <f>Summary!$E$32-SUM('Crossing Event Calculation'!$J$22:$J28)</f>
        <v>0.34427608861771852</v>
      </c>
      <c r="J29" s="1">
        <f t="shared" si="2"/>
        <v>4.2802072944699704E-2</v>
      </c>
      <c r="K29" s="27" t="str">
        <f>IF(G29&gt;Summary!$E$45,"",J29)</f>
        <v/>
      </c>
      <c r="L29" s="27"/>
      <c r="N29">
        <f t="shared" si="3"/>
        <v>8</v>
      </c>
      <c r="O29">
        <f>Summary!$E$44*(N29-0.5)</f>
        <v>67.5</v>
      </c>
      <c r="P29" s="1">
        <f>Summary!$E$32-SUM('Crossing Event Calculation'!$Q$22:$Q28)</f>
        <v>0.48899321301398196</v>
      </c>
      <c r="Q29" s="1">
        <f t="shared" si="4"/>
        <v>3.8781582623204157E-2</v>
      </c>
      <c r="R29" s="27" t="str">
        <f>IF(N29&gt;Summary!$E$45,"",Q29)</f>
        <v/>
      </c>
      <c r="T29">
        <f t="shared" si="5"/>
        <v>8</v>
      </c>
      <c r="U29">
        <f>Summary!$E$44*(T29-0.5)</f>
        <v>67.5</v>
      </c>
      <c r="V29" s="1">
        <f>Summary!$E$32-SUM('Crossing Event Calculation'!$W$22:$W28)</f>
        <v>0.63049676663224163</v>
      </c>
      <c r="W29" s="1">
        <f t="shared" si="6"/>
        <v>2.856808262174524E-2</v>
      </c>
      <c r="X29" s="27" t="str">
        <f>IF(T29&gt;Summary!$E$45,"",W29)</f>
        <v/>
      </c>
      <c r="AA29">
        <f t="shared" si="7"/>
        <v>8</v>
      </c>
      <c r="AB29">
        <f>Summary!$F$44*(AA29-0.5)</f>
        <v>53.999999999999993</v>
      </c>
      <c r="AC29" s="1">
        <f>IF(Summary!F$41=1,0,Summary!$F$31*(Summary!$F$41)*(1-Summary!$F$41)^$A28)</f>
        <v>3.0336249844075548E-2</v>
      </c>
      <c r="AD29" s="1" t="str">
        <f>IF(AA29&gt;Summary!$F$45,"",AC29)</f>
        <v/>
      </c>
      <c r="AG29">
        <f t="shared" si="8"/>
        <v>8</v>
      </c>
      <c r="AH29">
        <f>Summary!$F$44*(AG29-0.5)</f>
        <v>53.999999999999993</v>
      </c>
      <c r="AI29" s="1">
        <f>Summary!$F$32-SUM('Crossing Event Calculation'!$AJ$22:$AJ28)</f>
        <v>0.41050487388228396</v>
      </c>
      <c r="AJ29" s="1">
        <f t="shared" si="11"/>
        <v>4.4892480542079713E-2</v>
      </c>
      <c r="AK29" s="27" t="str">
        <f>IF(AG29&gt;Summary!$F$45,"",AJ29)</f>
        <v/>
      </c>
      <c r="AL29" s="27"/>
      <c r="AN29">
        <f t="shared" si="9"/>
        <v>8</v>
      </c>
      <c r="AO29">
        <f>Summary!$F$44*(AN29-0.5)</f>
        <v>53.999999999999993</v>
      </c>
      <c r="AP29" s="1">
        <f>Summary!$F$32-SUM('Crossing Event Calculation'!$AQ$22:$AQ28)</f>
        <v>0.60744200165512285</v>
      </c>
      <c r="AQ29" s="1">
        <f t="shared" si="12"/>
        <v>3.5279006650103507E-2</v>
      </c>
      <c r="AR29" s="27" t="str">
        <f>IF(AN29&gt;Summary!$F$45,"",AQ29)</f>
        <v/>
      </c>
      <c r="AT29">
        <f t="shared" si="10"/>
        <v>8</v>
      </c>
      <c r="AU29">
        <f>Summary!$F$44*(AT29-0.5)</f>
        <v>53.999999999999993</v>
      </c>
      <c r="AV29" s="1">
        <f>Summary!$F$32-SUM('Crossing Event Calculation'!$AW$22:$AW28)</f>
        <v>0.7584453441939556</v>
      </c>
      <c r="AW29" s="1">
        <f t="shared" si="13"/>
        <v>2.1079194678230478E-2</v>
      </c>
      <c r="AX29" s="27" t="str">
        <f>IF(AT29&gt;Summary!$F$45,"",AW29)</f>
        <v/>
      </c>
    </row>
    <row r="30" spans="1:50">
      <c r="A30">
        <f t="shared" si="0"/>
        <v>9</v>
      </c>
      <c r="B30">
        <f>Summary!$E$44*(A30-0.5)</f>
        <v>76.5</v>
      </c>
      <c r="C30" s="1">
        <f>IF(Summary!E$41=1,0,Summary!$E$31*(Summary!$E$41)*(1-Summary!$E$41)^$A29)</f>
        <v>2.1548616249542501E-2</v>
      </c>
      <c r="D30" s="1" t="str">
        <f>IF(A30&gt;Summary!$E$45,"",C30)</f>
        <v/>
      </c>
      <c r="G30">
        <f t="shared" si="1"/>
        <v>9</v>
      </c>
      <c r="H30">
        <f>Summary!$E$44*(G30-0.5)</f>
        <v>76.5</v>
      </c>
      <c r="I30" s="1">
        <f>Summary!$E$32-SUM('Crossing Event Calculation'!$J$22:$J29)</f>
        <v>0.30147401567301879</v>
      </c>
      <c r="J30" s="1">
        <f t="shared" si="2"/>
        <v>3.7480711662482825E-2</v>
      </c>
      <c r="K30" s="27" t="str">
        <f>IF(G30&gt;Summary!$E$45,"",J30)</f>
        <v/>
      </c>
      <c r="N30">
        <f t="shared" si="3"/>
        <v>9</v>
      </c>
      <c r="O30">
        <f>Summary!$E$44*(N30-0.5)</f>
        <v>76.5</v>
      </c>
      <c r="P30" s="1">
        <f>Summary!$E$32-SUM('Crossing Event Calculation'!$Q$22:$Q29)</f>
        <v>0.45021163039077783</v>
      </c>
      <c r="Q30" s="1">
        <f t="shared" si="4"/>
        <v>3.5705852509302957E-2</v>
      </c>
      <c r="R30" s="27" t="str">
        <f>IF(N30&gt;Summary!$E$45,"",Q30)</f>
        <v/>
      </c>
      <c r="T30">
        <f t="shared" si="5"/>
        <v>9</v>
      </c>
      <c r="U30">
        <f>Summary!$E$44*(T30-0.5)</f>
        <v>76.5</v>
      </c>
      <c r="V30" s="1">
        <f>Summary!$E$32-SUM('Crossing Event Calculation'!$W$22:$W29)</f>
        <v>0.60192868401049637</v>
      </c>
      <c r="W30" s="1">
        <f t="shared" si="6"/>
        <v>2.7273650377402103E-2</v>
      </c>
      <c r="X30" s="27" t="str">
        <f>IF(T30&gt;Summary!$E$45,"",W30)</f>
        <v/>
      </c>
      <c r="AA30">
        <f t="shared" si="7"/>
        <v>9</v>
      </c>
      <c r="AB30">
        <f>Summary!$F$44*(AA30-0.5)</f>
        <v>61.199999999999996</v>
      </c>
      <c r="AC30" s="1">
        <f>IF(Summary!F$41=1,0,Summary!$F$31*(Summary!$F$41)*(1-Summary!$F$41)^$A29)</f>
        <v>2.426899987526044E-2</v>
      </c>
      <c r="AD30" s="1" t="str">
        <f>IF(AA30&gt;Summary!$F$45,"",AC30)</f>
        <v/>
      </c>
      <c r="AG30">
        <f t="shared" si="8"/>
        <v>9</v>
      </c>
      <c r="AH30">
        <f>Summary!$F$44*(AG30-0.5)</f>
        <v>61.199999999999996</v>
      </c>
      <c r="AI30" s="1">
        <f>Summary!$F$32-SUM('Crossing Event Calculation'!$AJ$22:$AJ29)</f>
        <v>0.36561239334020423</v>
      </c>
      <c r="AJ30" s="1">
        <f t="shared" si="11"/>
        <v>3.9983075228176124E-2</v>
      </c>
      <c r="AK30" s="27" t="str">
        <f>IF(AG30&gt;Summary!$F$45,"",AJ30)</f>
        <v/>
      </c>
      <c r="AN30">
        <f t="shared" si="9"/>
        <v>9</v>
      </c>
      <c r="AO30">
        <f>Summary!$F$44*(AN30-0.5)</f>
        <v>61.199999999999996</v>
      </c>
      <c r="AP30" s="1">
        <f>Summary!$F$32-SUM('Crossing Event Calculation'!$AQ$22:$AQ29)</f>
        <v>0.57216299500501933</v>
      </c>
      <c r="AQ30" s="1">
        <f t="shared" si="12"/>
        <v>3.3230073078129869E-2</v>
      </c>
      <c r="AR30" s="27" t="str">
        <f>IF(AN30&gt;Summary!$F$45,"",AQ30)</f>
        <v/>
      </c>
      <c r="AT30">
        <f t="shared" si="10"/>
        <v>9</v>
      </c>
      <c r="AU30">
        <f>Summary!$F$44*(AT30-0.5)</f>
        <v>61.199999999999996</v>
      </c>
      <c r="AV30" s="1">
        <f>Summary!$F$32-SUM('Crossing Event Calculation'!$AW$22:$AW29)</f>
        <v>0.73736614951572521</v>
      </c>
      <c r="AW30" s="1">
        <f t="shared" si="13"/>
        <v>2.0493348312788078E-2</v>
      </c>
      <c r="AX30" s="27" t="str">
        <f>IF(AT30&gt;Summary!$F$45,"",AW30)</f>
        <v/>
      </c>
    </row>
    <row r="31" spans="1:50">
      <c r="A31">
        <f t="shared" si="0"/>
        <v>10</v>
      </c>
      <c r="B31">
        <f>Summary!$E$44*(A31-0.5)</f>
        <v>85.5</v>
      </c>
      <c r="C31" s="1">
        <f>IF(Summary!E$41=1,0,Summary!$E$31*(Summary!$E$41)*(1-Summary!$E$41)^$A30)</f>
        <v>1.7238892999634003E-2</v>
      </c>
      <c r="D31" s="1" t="str">
        <f>IF(A31&gt;Summary!$E$45,"",C31)</f>
        <v/>
      </c>
      <c r="G31">
        <f t="shared" si="1"/>
        <v>10</v>
      </c>
      <c r="H31">
        <f>Summary!$E$44*(G31-0.5)</f>
        <v>85.5</v>
      </c>
      <c r="I31" s="1">
        <f>Summary!$E$32-SUM('Crossing Event Calculation'!$J$22:$J30)</f>
        <v>0.263993304010536</v>
      </c>
      <c r="J31" s="1">
        <f t="shared" si="2"/>
        <v>3.2820927821444142E-2</v>
      </c>
      <c r="K31" s="27" t="str">
        <f>IF(G31&gt;Summary!$E$45,"",J31)</f>
        <v/>
      </c>
      <c r="N31">
        <f t="shared" si="3"/>
        <v>10</v>
      </c>
      <c r="O31">
        <f>Summary!$E$44*(N31-0.5)</f>
        <v>85.5</v>
      </c>
      <c r="P31" s="1">
        <f>Summary!$E$32-SUM('Crossing Event Calculation'!$Q$22:$Q30)</f>
        <v>0.41450577788147486</v>
      </c>
      <c r="Q31" s="1">
        <f t="shared" si="4"/>
        <v>3.2874055600126059E-2</v>
      </c>
      <c r="R31" s="27" t="str">
        <f>IF(N31&gt;Summary!$E$45,"",Q31)</f>
        <v/>
      </c>
      <c r="T31">
        <f t="shared" si="5"/>
        <v>10</v>
      </c>
      <c r="U31">
        <f>Summary!$E$44*(T31-0.5)</f>
        <v>85.5</v>
      </c>
      <c r="V31" s="1">
        <f>Summary!$E$32-SUM('Crossing Event Calculation'!$W$22:$W30)</f>
        <v>0.57465503363309423</v>
      </c>
      <c r="W31" s="1">
        <f t="shared" si="6"/>
        <v>2.6037869420839823E-2</v>
      </c>
      <c r="X31" s="27" t="str">
        <f>IF(T31&gt;Summary!$E$45,"",W31)</f>
        <v/>
      </c>
      <c r="AA31">
        <f t="shared" si="7"/>
        <v>10</v>
      </c>
      <c r="AB31">
        <f>Summary!$F$44*(AA31-0.5)</f>
        <v>68.399999999999991</v>
      </c>
      <c r="AC31" s="1">
        <f>IF(Summary!F$41=1,0,Summary!$F$31*(Summary!$F$41)*(1-Summary!$F$41)^$A30)</f>
        <v>1.9415199900208353E-2</v>
      </c>
      <c r="AD31" s="1" t="str">
        <f>IF(AA31&gt;Summary!$F$45,"",AC31)</f>
        <v/>
      </c>
      <c r="AG31">
        <f t="shared" si="8"/>
        <v>10</v>
      </c>
      <c r="AH31">
        <f>Summary!$F$44*(AG31-0.5)</f>
        <v>68.399999999999991</v>
      </c>
      <c r="AI31" s="1">
        <f>Summary!$F$32-SUM('Crossing Event Calculation'!$AJ$22:$AJ30)</f>
        <v>0.32562931811202811</v>
      </c>
      <c r="AJ31" s="1">
        <f t="shared" si="11"/>
        <v>3.561055850330011E-2</v>
      </c>
      <c r="AK31" s="27" t="str">
        <f>IF(AG31&gt;Summary!$F$45,"",AJ31)</f>
        <v/>
      </c>
      <c r="AN31">
        <f t="shared" si="9"/>
        <v>10</v>
      </c>
      <c r="AO31">
        <f>Summary!$F$44*(AN31-0.5)</f>
        <v>68.399999999999991</v>
      </c>
      <c r="AP31" s="1">
        <f>Summary!$F$32-SUM('Crossing Event Calculation'!$AQ$22:$AQ30)</f>
        <v>0.53893292192688946</v>
      </c>
      <c r="AQ31" s="1">
        <f t="shared" si="12"/>
        <v>3.1300137436681814E-2</v>
      </c>
      <c r="AR31" s="27" t="str">
        <f>IF(AN31&gt;Summary!$F$45,"",AQ31)</f>
        <v/>
      </c>
      <c r="AT31">
        <f t="shared" si="10"/>
        <v>10</v>
      </c>
      <c r="AU31">
        <f>Summary!$F$44*(AT31-0.5)</f>
        <v>68.399999999999991</v>
      </c>
      <c r="AV31" s="1">
        <f>Summary!$F$32-SUM('Crossing Event Calculation'!$AW$22:$AW30)</f>
        <v>0.71687280120293706</v>
      </c>
      <c r="AW31" s="1">
        <f t="shared" si="13"/>
        <v>1.9923784161592527E-2</v>
      </c>
      <c r="AX31" s="27" t="str">
        <f>IF(AT31&gt;Summary!$F$45,"",AW31)</f>
        <v/>
      </c>
    </row>
    <row r="32" spans="1:50">
      <c r="A32">
        <f t="shared" si="0"/>
        <v>11</v>
      </c>
      <c r="B32">
        <f>Summary!$E$44*(A32-0.5)</f>
        <v>94.5</v>
      </c>
      <c r="C32" s="1">
        <f>IF(Summary!E$41=1,0,Summary!$E$31*(Summary!$E$41)*(1-Summary!$E$41)^$A31)</f>
        <v>1.3791114399707203E-2</v>
      </c>
      <c r="D32" s="1" t="str">
        <f>IF(A32&gt;Summary!$E$45,"",C32)</f>
        <v/>
      </c>
      <c r="G32">
        <f t="shared" si="1"/>
        <v>11</v>
      </c>
      <c r="H32">
        <f>Summary!$E$44*(G32-0.5)</f>
        <v>94.5</v>
      </c>
      <c r="I32" s="1">
        <f>Summary!$E$32-SUM('Crossing Event Calculation'!$J$22:$J31)</f>
        <v>0.23117237618909181</v>
      </c>
      <c r="J32" s="1">
        <f t="shared" si="2"/>
        <v>2.8740470905698066E-2</v>
      </c>
      <c r="K32" s="27" t="str">
        <f>IF(G32&gt;Summary!$E$45,"",J32)</f>
        <v/>
      </c>
      <c r="N32">
        <f t="shared" si="3"/>
        <v>11</v>
      </c>
      <c r="O32">
        <f>Summary!$E$44*(N32-0.5)</f>
        <v>94.5</v>
      </c>
      <c r="P32" s="1">
        <f>Summary!$E$32-SUM('Crossing Event Calculation'!$Q$22:$Q31)</f>
        <v>0.38163172228134878</v>
      </c>
      <c r="Q32" s="1">
        <f t="shared" si="4"/>
        <v>3.0266845787216768E-2</v>
      </c>
      <c r="R32" s="27" t="str">
        <f>IF(N32&gt;Summary!$E$45,"",Q32)</f>
        <v/>
      </c>
      <c r="T32">
        <f t="shared" si="5"/>
        <v>11</v>
      </c>
      <c r="U32">
        <f>Summary!$E$44*(T32-0.5)</f>
        <v>94.5</v>
      </c>
      <c r="V32" s="1">
        <f>Summary!$E$32-SUM('Crossing Event Calculation'!$W$22:$W31)</f>
        <v>0.54861716421225448</v>
      </c>
      <c r="W32" s="1">
        <f t="shared" si="6"/>
        <v>2.4858082236708805E-2</v>
      </c>
      <c r="X32" s="27" t="str">
        <f>IF(T32&gt;Summary!$E$45,"",W32)</f>
        <v/>
      </c>
      <c r="AA32">
        <f t="shared" si="7"/>
        <v>11</v>
      </c>
      <c r="AB32">
        <f>Summary!$F$44*(AA32-0.5)</f>
        <v>75.599999999999994</v>
      </c>
      <c r="AC32" s="1">
        <f>IF(Summary!F$41=1,0,Summary!$F$31*(Summary!$F$41)*(1-Summary!$F$41)^$A31)</f>
        <v>1.5532159920166684E-2</v>
      </c>
      <c r="AD32" s="1" t="str">
        <f>IF(AA32&gt;Summary!$F$45,"",AC32)</f>
        <v/>
      </c>
      <c r="AG32">
        <f t="shared" si="8"/>
        <v>11</v>
      </c>
      <c r="AH32">
        <f>Summary!$F$44*(AG32-0.5)</f>
        <v>75.599999999999994</v>
      </c>
      <c r="AI32" s="1">
        <f>Summary!$F$32-SUM('Crossing Event Calculation'!$AJ$22:$AJ31)</f>
        <v>0.29001875960872803</v>
      </c>
      <c r="AJ32" s="1">
        <f t="shared" si="11"/>
        <v>3.1716216666178791E-2</v>
      </c>
      <c r="AK32" s="27" t="str">
        <f>IF(AG32&gt;Summary!$F$45,"",AJ32)</f>
        <v/>
      </c>
      <c r="AN32">
        <f t="shared" si="9"/>
        <v>11</v>
      </c>
      <c r="AO32">
        <f>Summary!$F$44*(AN32-0.5)</f>
        <v>75.599999999999994</v>
      </c>
      <c r="AP32" s="1">
        <f>Summary!$F$32-SUM('Crossing Event Calculation'!$AQ$22:$AQ31)</f>
        <v>0.50763278449020766</v>
      </c>
      <c r="AQ32" s="1">
        <f t="shared" si="12"/>
        <v>2.9482288565894004E-2</v>
      </c>
      <c r="AR32" s="27" t="str">
        <f>IF(AN32&gt;Summary!$F$45,"",AQ32)</f>
        <v/>
      </c>
      <c r="AT32">
        <f t="shared" si="10"/>
        <v>11</v>
      </c>
      <c r="AU32">
        <f>Summary!$F$44*(AT32-0.5)</f>
        <v>75.599999999999994</v>
      </c>
      <c r="AV32" s="1">
        <f>Summary!$F$32-SUM('Crossing Event Calculation'!$AW$22:$AW31)</f>
        <v>0.6969490170413446</v>
      </c>
      <c r="AW32" s="1">
        <f t="shared" si="13"/>
        <v>1.9370049699005E-2</v>
      </c>
      <c r="AX32" s="27" t="str">
        <f>IF(AT32&gt;Summary!$F$45,"",AW32)</f>
        <v/>
      </c>
    </row>
    <row r="33" spans="1:50">
      <c r="A33">
        <f t="shared" si="0"/>
        <v>12</v>
      </c>
      <c r="B33">
        <f>Summary!$E$44*(A33-0.5)</f>
        <v>103.5</v>
      </c>
      <c r="C33" s="1">
        <f>IF(Summary!E$41=1,0,Summary!$E$31*(Summary!$E$41)*(1-Summary!$E$41)^$A32)</f>
        <v>1.1032891519765763E-2</v>
      </c>
      <c r="D33" s="1" t="str">
        <f>IF(A33&gt;Summary!$E$45,"",C33)</f>
        <v/>
      </c>
      <c r="G33">
        <f t="shared" si="1"/>
        <v>12</v>
      </c>
      <c r="H33">
        <f>Summary!$E$44*(G33-0.5)</f>
        <v>103.5</v>
      </c>
      <c r="I33" s="1">
        <f>Summary!$E$32-SUM('Crossing Event Calculation'!$J$22:$J32)</f>
        <v>0.20243190528339372</v>
      </c>
      <c r="J33" s="1">
        <f t="shared" si="2"/>
        <v>2.5167316182377563E-2</v>
      </c>
      <c r="K33" s="27" t="str">
        <f>IF(G33&gt;Summary!$E$45,"",J33)</f>
        <v/>
      </c>
      <c r="N33">
        <f t="shared" si="3"/>
        <v>12</v>
      </c>
      <c r="O33">
        <f>Summary!$E$44*(N33-0.5)</f>
        <v>103.5</v>
      </c>
      <c r="P33" s="1">
        <f>Summary!$E$32-SUM('Crossing Event Calculation'!$Q$22:$Q32)</f>
        <v>0.35136487649413206</v>
      </c>
      <c r="Q33" s="1">
        <f t="shared" si="4"/>
        <v>2.7866411283420982E-2</v>
      </c>
      <c r="R33" s="27" t="str">
        <f>IF(N33&gt;Summary!$E$45,"",Q33)</f>
        <v/>
      </c>
      <c r="T33">
        <f t="shared" si="5"/>
        <v>12</v>
      </c>
      <c r="U33">
        <f>Summary!$E$44*(T33-0.5)</f>
        <v>103.5</v>
      </c>
      <c r="V33" s="1">
        <f>Summary!$E$32-SUM('Crossing Event Calculation'!$W$22:$W32)</f>
        <v>0.52375908197554566</v>
      </c>
      <c r="W33" s="1">
        <f t="shared" si="6"/>
        <v>2.3731751722835363E-2</v>
      </c>
      <c r="X33" s="27" t="str">
        <f>IF(T33&gt;Summary!$E$45,"",W33)</f>
        <v/>
      </c>
      <c r="AA33">
        <f t="shared" si="7"/>
        <v>12</v>
      </c>
      <c r="AB33">
        <f>Summary!$F$44*(AA33-0.5)</f>
        <v>82.8</v>
      </c>
      <c r="AC33" s="1">
        <f>IF(Summary!F$41=1,0,Summary!$F$31*(Summary!$F$41)*(1-Summary!$F$41)^$A32)</f>
        <v>1.2425727936133347E-2</v>
      </c>
      <c r="AD33" s="1" t="str">
        <f>IF(AA33&gt;Summary!$F$45,"",AC33)</f>
        <v/>
      </c>
      <c r="AG33">
        <f t="shared" si="8"/>
        <v>12</v>
      </c>
      <c r="AH33">
        <f>Summary!$F$44*(AG33-0.5)</f>
        <v>82.8</v>
      </c>
      <c r="AI33" s="1">
        <f>Summary!$F$32-SUM('Crossing Event Calculation'!$AJ$22:$AJ32)</f>
        <v>0.25830254294254928</v>
      </c>
      <c r="AJ33" s="1">
        <f t="shared" si="11"/>
        <v>2.8247756898358574E-2</v>
      </c>
      <c r="AK33" s="27" t="str">
        <f>IF(AG33&gt;Summary!$F$45,"",AJ33)</f>
        <v/>
      </c>
      <c r="AN33">
        <f t="shared" si="9"/>
        <v>12</v>
      </c>
      <c r="AO33">
        <f>Summary!$F$44*(AN33-0.5)</f>
        <v>82.8</v>
      </c>
      <c r="AP33" s="1">
        <f>Summary!$F$32-SUM('Crossing Event Calculation'!$AQ$22:$AQ32)</f>
        <v>0.47815049592431363</v>
      </c>
      <c r="AQ33" s="1">
        <f t="shared" si="12"/>
        <v>2.7770016692130872E-2</v>
      </c>
      <c r="AR33" s="27" t="str">
        <f>IF(AN33&gt;Summary!$F$45,"",AQ33)</f>
        <v/>
      </c>
      <c r="AT33">
        <f t="shared" si="10"/>
        <v>12</v>
      </c>
      <c r="AU33">
        <f>Summary!$F$44*(AT33-0.5)</f>
        <v>82.8</v>
      </c>
      <c r="AV33" s="1">
        <f>Summary!$F$32-SUM('Crossing Event Calculation'!$AW$22:$AW32)</f>
        <v>0.67757896734233958</v>
      </c>
      <c r="AW33" s="1">
        <f t="shared" si="13"/>
        <v>1.88317049762666E-2</v>
      </c>
      <c r="AX33" s="27" t="str">
        <f>IF(AT33&gt;Summary!$F$45,"",AW33)</f>
        <v/>
      </c>
    </row>
    <row r="34" spans="1:50">
      <c r="A34">
        <f t="shared" si="0"/>
        <v>13</v>
      </c>
      <c r="B34">
        <f>Summary!$E$44*(A34-0.5)</f>
        <v>112.5</v>
      </c>
      <c r="C34" s="1">
        <f>IF(Summary!E$41=1,0,Summary!$E$31*(Summary!$E$41)*(1-Summary!$E$41)^$A33)</f>
        <v>8.8263132158126131E-3</v>
      </c>
      <c r="D34" s="1" t="str">
        <f>IF(A34&gt;Summary!$E$45,"",C34)</f>
        <v/>
      </c>
      <c r="G34">
        <f t="shared" si="1"/>
        <v>13</v>
      </c>
      <c r="H34">
        <f>Summary!$E$44*(G34-0.5)</f>
        <v>112.5</v>
      </c>
      <c r="I34" s="1">
        <f>Summary!$E$32-SUM('Crossing Event Calculation'!$J$22:$J33)</f>
        <v>0.17726458910101617</v>
      </c>
      <c r="J34" s="1">
        <f t="shared" si="2"/>
        <v>2.2038393382698106E-2</v>
      </c>
      <c r="K34" s="27" t="str">
        <f>IF(G34&gt;Summary!$E$45,"",J34)</f>
        <v/>
      </c>
      <c r="N34">
        <f t="shared" si="3"/>
        <v>13</v>
      </c>
      <c r="O34">
        <f>Summary!$E$44*(N34-0.5)</f>
        <v>112.5</v>
      </c>
      <c r="P34" s="1">
        <f>Summary!$E$32-SUM('Crossing Event Calculation'!$Q$22:$Q33)</f>
        <v>0.32349846521071113</v>
      </c>
      <c r="Q34" s="1">
        <f t="shared" si="4"/>
        <v>2.5656352937336584E-2</v>
      </c>
      <c r="R34" s="27" t="str">
        <f>IF(N34&gt;Summary!$E$45,"",Q34)</f>
        <v/>
      </c>
      <c r="T34">
        <f t="shared" si="5"/>
        <v>13</v>
      </c>
      <c r="U34">
        <f>Summary!$E$44*(T34-0.5)</f>
        <v>112.5</v>
      </c>
      <c r="V34" s="1">
        <f>Summary!$E$32-SUM('Crossing Event Calculation'!$W$22:$W33)</f>
        <v>0.50002733025271029</v>
      </c>
      <c r="W34" s="1">
        <f t="shared" si="6"/>
        <v>2.265645573424839E-2</v>
      </c>
      <c r="X34" s="27" t="str">
        <f>IF(T34&gt;Summary!$E$45,"",W34)</f>
        <v/>
      </c>
      <c r="AA34">
        <f t="shared" si="7"/>
        <v>13</v>
      </c>
      <c r="AB34">
        <f>Summary!$F$44*(AA34-0.5)</f>
        <v>89.999999999999986</v>
      </c>
      <c r="AC34" s="1">
        <f>IF(Summary!F$41=1,0,Summary!$F$31*(Summary!$F$41)*(1-Summary!$F$41)^$A33)</f>
        <v>9.9405823489066812E-3</v>
      </c>
      <c r="AD34" s="1" t="str">
        <f>IF(AA34&gt;Summary!$F$45,"",AC34)</f>
        <v/>
      </c>
      <c r="AG34">
        <f t="shared" si="8"/>
        <v>13</v>
      </c>
      <c r="AH34">
        <f>Summary!$F$44*(AG34-0.5)</f>
        <v>89.999999999999986</v>
      </c>
      <c r="AI34" s="1">
        <f>Summary!$F$32-SUM('Crossing Event Calculation'!$AJ$22:$AJ33)</f>
        <v>0.23005478604419072</v>
      </c>
      <c r="AJ34" s="1">
        <f t="shared" si="11"/>
        <v>2.5158605081660283E-2</v>
      </c>
      <c r="AK34" s="27" t="str">
        <f>IF(AG34&gt;Summary!$F$45,"",AJ34)</f>
        <v/>
      </c>
      <c r="AN34">
        <f t="shared" si="9"/>
        <v>13</v>
      </c>
      <c r="AO34">
        <f>Summary!$F$44*(AN34-0.5)</f>
        <v>89.999999999999986</v>
      </c>
      <c r="AP34" s="1">
        <f>Summary!$F$32-SUM('Crossing Event Calculation'!$AQ$22:$AQ33)</f>
        <v>0.45038047923218277</v>
      </c>
      <c r="AQ34" s="1">
        <f t="shared" si="12"/>
        <v>2.6157190116283723E-2</v>
      </c>
      <c r="AR34" s="27" t="str">
        <f>IF(AN34&gt;Summary!$F$45,"",AQ34)</f>
        <v/>
      </c>
      <c r="AT34">
        <f t="shared" si="10"/>
        <v>13</v>
      </c>
      <c r="AU34">
        <f>Summary!$F$44*(AT34-0.5)</f>
        <v>89.999999999999986</v>
      </c>
      <c r="AV34" s="1">
        <f>Summary!$F$32-SUM('Crossing Event Calculation'!$AW$22:$AW33)</f>
        <v>0.65874726236607306</v>
      </c>
      <c r="AW34" s="1">
        <f t="shared" si="13"/>
        <v>1.830832227195375E-2</v>
      </c>
      <c r="AX34" s="27" t="str">
        <f>IF(AT34&gt;Summary!$F$45,"",AW34)</f>
        <v/>
      </c>
    </row>
    <row r="35" spans="1:50">
      <c r="A35">
        <f t="shared" si="0"/>
        <v>14</v>
      </c>
      <c r="B35">
        <f>Summary!$E$44*(A35-0.5)</f>
        <v>121.5</v>
      </c>
      <c r="C35" s="1">
        <f>IF(Summary!E$41=1,0,Summary!$E$31*(Summary!$E$41)*(1-Summary!$E$41)^$A34)</f>
        <v>7.0610505726500907E-3</v>
      </c>
      <c r="D35" s="1" t="str">
        <f>IF(A35&gt;Summary!$E$45,"",C35)</f>
        <v/>
      </c>
      <c r="G35">
        <f t="shared" si="1"/>
        <v>14</v>
      </c>
      <c r="H35">
        <f>Summary!$E$44*(G35-0.5)</f>
        <v>121.5</v>
      </c>
      <c r="I35" s="1">
        <f>Summary!$E$32-SUM('Crossing Event Calculation'!$J$22:$J34)</f>
        <v>0.15522619571831808</v>
      </c>
      <c r="J35" s="1">
        <f t="shared" si="2"/>
        <v>1.9298473439557207E-2</v>
      </c>
      <c r="K35" s="27" t="str">
        <f>IF(G35&gt;Summary!$E$45,"",J35)</f>
        <v/>
      </c>
      <c r="N35">
        <f t="shared" si="3"/>
        <v>14</v>
      </c>
      <c r="O35">
        <f>Summary!$E$44*(N35-0.5)</f>
        <v>121.5</v>
      </c>
      <c r="P35" s="1">
        <f>Summary!$E$32-SUM('Crossing Event Calculation'!$Q$22:$Q34)</f>
        <v>0.29784211227337454</v>
      </c>
      <c r="Q35" s="1">
        <f t="shared" si="4"/>
        <v>2.3621572198527115E-2</v>
      </c>
      <c r="R35" s="27" t="str">
        <f>IF(N35&gt;Summary!$E$45,"",Q35)</f>
        <v/>
      </c>
      <c r="T35">
        <f t="shared" si="5"/>
        <v>14</v>
      </c>
      <c r="U35">
        <f>Summary!$E$44*(T35-0.5)</f>
        <v>121.5</v>
      </c>
      <c r="V35" s="1">
        <f>Summary!$E$32-SUM('Crossing Event Calculation'!$W$22:$W34)</f>
        <v>0.47737087451846189</v>
      </c>
      <c r="W35" s="1">
        <f t="shared" si="6"/>
        <v>2.1629881874418506E-2</v>
      </c>
      <c r="X35" s="27" t="str">
        <f>IF(T35&gt;Summary!$E$45,"",W35)</f>
        <v/>
      </c>
      <c r="AA35">
        <f t="shared" si="7"/>
        <v>14</v>
      </c>
      <c r="AB35">
        <f>Summary!$F$44*(AA35-0.5)</f>
        <v>97.199999999999989</v>
      </c>
      <c r="AC35" s="1">
        <f>IF(Summary!F$41=1,0,Summary!$F$31*(Summary!$F$41)*(1-Summary!$F$41)^$A34)</f>
        <v>7.952465879125346E-3</v>
      </c>
      <c r="AD35" s="1" t="str">
        <f>IF(AA35&gt;Summary!$F$45,"",AC35)</f>
        <v/>
      </c>
      <c r="AG35">
        <f t="shared" si="8"/>
        <v>14</v>
      </c>
      <c r="AH35">
        <f>Summary!$F$44*(AG35-0.5)</f>
        <v>97.199999999999989</v>
      </c>
      <c r="AI35" s="1">
        <f>Summary!$F$32-SUM('Crossing Event Calculation'!$AJ$22:$AJ34)</f>
        <v>0.20489618096253048</v>
      </c>
      <c r="AJ35" s="1">
        <f t="shared" si="11"/>
        <v>2.24072804057487E-2</v>
      </c>
      <c r="AK35" s="27" t="str">
        <f>IF(AG35&gt;Summary!$F$45,"",AJ35)</f>
        <v/>
      </c>
      <c r="AN35">
        <f t="shared" si="9"/>
        <v>14</v>
      </c>
      <c r="AO35">
        <f>Summary!$F$44*(AN35-0.5)</f>
        <v>97.199999999999989</v>
      </c>
      <c r="AP35" s="1">
        <f>Summary!$F$32-SUM('Crossing Event Calculation'!$AQ$22:$AQ34)</f>
        <v>0.42422328911589907</v>
      </c>
      <c r="AQ35" s="1">
        <f t="shared" si="12"/>
        <v>2.4638033255964541E-2</v>
      </c>
      <c r="AR35" s="27" t="str">
        <f>IF(AN35&gt;Summary!$F$45,"",AQ35)</f>
        <v/>
      </c>
      <c r="AT35">
        <f t="shared" si="10"/>
        <v>14</v>
      </c>
      <c r="AU35">
        <f>Summary!$F$44*(AT35-0.5)</f>
        <v>97.199999999999989</v>
      </c>
      <c r="AV35" s="1">
        <f>Summary!$F$32-SUM('Crossing Event Calculation'!$AW$22:$AW34)</f>
        <v>0.64043894009411928</v>
      </c>
      <c r="AW35" s="1">
        <f t="shared" si="13"/>
        <v>1.7799485752148302E-2</v>
      </c>
      <c r="AX35" s="27" t="str">
        <f>IF(AT35&gt;Summary!$F$45,"",AW35)</f>
        <v/>
      </c>
    </row>
    <row r="36" spans="1:50">
      <c r="A36">
        <f t="shared" si="0"/>
        <v>15</v>
      </c>
      <c r="B36">
        <f>Summary!$E$44*(A36-0.5)</f>
        <v>130.5</v>
      </c>
      <c r="C36" s="1">
        <f>IF(Summary!E$41=1,0,Summary!$E$31*(Summary!$E$41)*(1-Summary!$E$41)^$A35)</f>
        <v>5.6488404581200727E-3</v>
      </c>
      <c r="D36" s="1" t="str">
        <f>IF(A36&gt;Summary!$E$45,"",C36)</f>
        <v/>
      </c>
      <c r="G36">
        <f t="shared" si="1"/>
        <v>15</v>
      </c>
      <c r="H36">
        <f>Summary!$E$44*(G36-0.5)</f>
        <v>130.5</v>
      </c>
      <c r="I36" s="1">
        <f>Summary!$E$32-SUM('Crossing Event Calculation'!$J$22:$J35)</f>
        <v>0.13592772227876093</v>
      </c>
      <c r="J36" s="1">
        <f t="shared" si="2"/>
        <v>1.689919363131448E-2</v>
      </c>
      <c r="K36" s="27" t="str">
        <f>IF(G36&gt;Summary!$E$45,"",J36)</f>
        <v/>
      </c>
      <c r="N36">
        <f t="shared" si="3"/>
        <v>15</v>
      </c>
      <c r="O36">
        <f>Summary!$E$44*(N36-0.5)</f>
        <v>130.5</v>
      </c>
      <c r="P36" s="1">
        <f>Summary!$E$32-SUM('Crossing Event Calculation'!$Q$22:$Q35)</f>
        <v>0.27422054007484742</v>
      </c>
      <c r="Q36" s="1">
        <f t="shared" si="4"/>
        <v>2.1748167968106913E-2</v>
      </c>
      <c r="R36" s="27" t="str">
        <f>IF(N36&gt;Summary!$E$45,"",Q36)</f>
        <v/>
      </c>
      <c r="T36">
        <f t="shared" si="5"/>
        <v>15</v>
      </c>
      <c r="U36">
        <f>Summary!$E$44*(T36-0.5)</f>
        <v>130.5</v>
      </c>
      <c r="V36" s="1">
        <f>Summary!$E$32-SUM('Crossing Event Calculation'!$W$22:$W35)</f>
        <v>0.45574099264404339</v>
      </c>
      <c r="W36" s="1">
        <f t="shared" si="6"/>
        <v>2.0649822522508455E-2</v>
      </c>
      <c r="X36" s="27" t="str">
        <f>IF(T36&gt;Summary!$E$45,"",W36)</f>
        <v/>
      </c>
      <c r="AA36">
        <f t="shared" si="7"/>
        <v>15</v>
      </c>
      <c r="AB36">
        <f>Summary!$F$44*(AA36-0.5)</f>
        <v>104.39999999999999</v>
      </c>
      <c r="AC36" s="1">
        <f>IF(Summary!F$41=1,0,Summary!$F$31*(Summary!$F$41)*(1-Summary!$F$41)^$A35)</f>
        <v>6.3619727033002761E-3</v>
      </c>
      <c r="AD36" s="1" t="str">
        <f>IF(AA36&gt;Summary!$F$45,"",AC36)</f>
        <v/>
      </c>
      <c r="AG36">
        <f t="shared" si="8"/>
        <v>15</v>
      </c>
      <c r="AH36">
        <f>Summary!$F$44*(AG36-0.5)</f>
        <v>104.39999999999999</v>
      </c>
      <c r="AI36" s="1">
        <f>Summary!$F$32-SUM('Crossing Event Calculation'!$AJ$22:$AJ35)</f>
        <v>0.1824889005567818</v>
      </c>
      <c r="AJ36" s="1">
        <f t="shared" si="11"/>
        <v>1.9956838368111768E-2</v>
      </c>
      <c r="AK36" s="27" t="str">
        <f>IF(AG36&gt;Summary!$F$45,"",AJ36)</f>
        <v/>
      </c>
      <c r="AN36">
        <f t="shared" si="9"/>
        <v>15</v>
      </c>
      <c r="AO36">
        <f>Summary!$F$44*(AN36-0.5)</f>
        <v>104.39999999999999</v>
      </c>
      <c r="AP36" s="1">
        <f>Summary!$F$32-SUM('Crossing Event Calculation'!$AQ$22:$AQ35)</f>
        <v>0.39958525585993454</v>
      </c>
      <c r="AQ36" s="1">
        <f t="shared" si="12"/>
        <v>2.3207105962964908E-2</v>
      </c>
      <c r="AR36" s="27" t="str">
        <f>IF(AN36&gt;Summary!$F$45,"",AQ36)</f>
        <v/>
      </c>
      <c r="AT36">
        <f t="shared" si="10"/>
        <v>15</v>
      </c>
      <c r="AU36">
        <f>Summary!$F$44*(AT36-0.5)</f>
        <v>104.39999999999999</v>
      </c>
      <c r="AV36" s="1">
        <f>Summary!$F$32-SUM('Crossing Event Calculation'!$AW$22:$AW35)</f>
        <v>0.62263945434197099</v>
      </c>
      <c r="AW36" s="1">
        <f t="shared" si="13"/>
        <v>1.7304791140052463E-2</v>
      </c>
      <c r="AX36" s="27" t="str">
        <f>IF(AT36&gt;Summary!$F$45,"",AW36)</f>
        <v/>
      </c>
    </row>
    <row r="37" spans="1:50">
      <c r="A37">
        <f t="shared" si="0"/>
        <v>16</v>
      </c>
      <c r="B37">
        <f>Summary!$E$44*(A37-0.5)</f>
        <v>139.5</v>
      </c>
      <c r="C37" s="1">
        <f>IF(Summary!E$41=1,0,Summary!$E$31*(Summary!$E$41)*(1-Summary!$E$41)^$A36)</f>
        <v>4.519072366496059E-3</v>
      </c>
      <c r="D37" s="1" t="str">
        <f>IF(A37&gt;Summary!$E$45,"",C37)</f>
        <v/>
      </c>
      <c r="G37">
        <f t="shared" si="1"/>
        <v>16</v>
      </c>
      <c r="H37">
        <f>Summary!$E$44*(G37-0.5)</f>
        <v>139.5</v>
      </c>
      <c r="I37" s="1">
        <f>Summary!$E$32-SUM('Crossing Event Calculation'!$J$22:$J36)</f>
        <v>0.1190285286474464</v>
      </c>
      <c r="J37" s="1">
        <f t="shared" si="2"/>
        <v>1.4798203924424616E-2</v>
      </c>
      <c r="K37" s="27" t="str">
        <f>IF(G37&gt;Summary!$E$45,"",J37)</f>
        <v/>
      </c>
      <c r="N37">
        <f t="shared" si="3"/>
        <v>16</v>
      </c>
      <c r="O37">
        <f>Summary!$E$44*(N37-0.5)</f>
        <v>139.5</v>
      </c>
      <c r="P37" s="1">
        <f>Summary!$E$32-SUM('Crossing Event Calculation'!$Q$22:$Q36)</f>
        <v>0.25247237210674056</v>
      </c>
      <c r="Q37" s="1">
        <f t="shared" si="4"/>
        <v>2.0023341630007324E-2</v>
      </c>
      <c r="R37" s="27" t="str">
        <f>IF(N37&gt;Summary!$E$45,"",Q37)</f>
        <v/>
      </c>
      <c r="T37">
        <f t="shared" si="5"/>
        <v>16</v>
      </c>
      <c r="U37">
        <f>Summary!$E$44*(T37-0.5)</f>
        <v>139.5</v>
      </c>
      <c r="V37" s="1">
        <f>Summary!$E$32-SUM('Crossing Event Calculation'!$W$22:$W36)</f>
        <v>0.43509117012153492</v>
      </c>
      <c r="W37" s="1">
        <f t="shared" si="6"/>
        <v>1.9714170085940938E-2</v>
      </c>
      <c r="X37" s="27" t="str">
        <f>IF(T37&gt;Summary!$E$45,"",W37)</f>
        <v/>
      </c>
      <c r="AA37">
        <f t="shared" si="7"/>
        <v>16</v>
      </c>
      <c r="AB37">
        <f>Summary!$F$44*(AA37-0.5)</f>
        <v>111.6</v>
      </c>
      <c r="AC37" s="1">
        <f>IF(Summary!F$41=1,0,Summary!$F$31*(Summary!$F$41)*(1-Summary!$F$41)^$A36)</f>
        <v>5.0895781626402225E-3</v>
      </c>
      <c r="AD37" s="1" t="str">
        <f>IF(AA37&gt;Summary!$F$45,"",AC37)</f>
        <v/>
      </c>
      <c r="AG37">
        <f t="shared" si="8"/>
        <v>16</v>
      </c>
      <c r="AH37">
        <f>Summary!$F$44*(AG37-0.5)</f>
        <v>111.6</v>
      </c>
      <c r="AI37" s="1">
        <f>Summary!$F$32-SUM('Crossing Event Calculation'!$AJ$22:$AJ36)</f>
        <v>0.16253206218867</v>
      </c>
      <c r="AJ37" s="1">
        <f t="shared" si="11"/>
        <v>1.7774374687110992E-2</v>
      </c>
      <c r="AK37" s="27" t="str">
        <f>IF(AG37&gt;Summary!$F$45,"",AJ37)</f>
        <v/>
      </c>
      <c r="AN37">
        <f t="shared" si="9"/>
        <v>16</v>
      </c>
      <c r="AO37">
        <f>Summary!$F$44*(AN37-0.5)</f>
        <v>111.6</v>
      </c>
      <c r="AP37" s="1">
        <f>Summary!$F$32-SUM('Crossing Event Calculation'!$AQ$22:$AQ36)</f>
        <v>0.3763781498969696</v>
      </c>
      <c r="AQ37" s="1">
        <f t="shared" si="12"/>
        <v>2.1859284041915186E-2</v>
      </c>
      <c r="AR37" s="27" t="str">
        <f>IF(AN37&gt;Summary!$F$45,"",AQ37)</f>
        <v/>
      </c>
      <c r="AT37">
        <f t="shared" si="10"/>
        <v>16</v>
      </c>
      <c r="AU37">
        <f>Summary!$F$44*(AT37-0.5)</f>
        <v>111.6</v>
      </c>
      <c r="AV37" s="1">
        <f>Summary!$F$32-SUM('Crossing Event Calculation'!$AW$22:$AW36)</f>
        <v>0.60533466320191853</v>
      </c>
      <c r="AW37" s="1">
        <f t="shared" si="13"/>
        <v>1.6823845394785944E-2</v>
      </c>
      <c r="AX37" s="27" t="str">
        <f>IF(AT37&gt;Summary!$F$45,"",AW37)</f>
        <v/>
      </c>
    </row>
    <row r="38" spans="1:50">
      <c r="A38">
        <f t="shared" si="0"/>
        <v>17</v>
      </c>
      <c r="B38">
        <f>Summary!$E$44*(A38-0.5)</f>
        <v>148.5</v>
      </c>
      <c r="C38" s="1">
        <f>IF(Summary!E$41=1,0,Summary!$E$31*(Summary!$E$41)*(1-Summary!$E$41)^$A37)</f>
        <v>3.6152578931968474E-3</v>
      </c>
      <c r="D38" s="1" t="str">
        <f>IF(A38&gt;Summary!$E$45,"",C38)</f>
        <v/>
      </c>
      <c r="G38">
        <f t="shared" si="1"/>
        <v>17</v>
      </c>
      <c r="H38">
        <f>Summary!$E$44*(G38-0.5)</f>
        <v>148.5</v>
      </c>
      <c r="I38" s="1">
        <f>Summary!$E$32-SUM('Crossing Event Calculation'!$J$22:$J37)</f>
        <v>0.10423032472302174</v>
      </c>
      <c r="J38" s="1">
        <f t="shared" si="2"/>
        <v>1.2958419446894196E-2</v>
      </c>
      <c r="K38" s="27" t="str">
        <f>IF(G38&gt;Summary!$E$45,"",J38)</f>
        <v/>
      </c>
      <c r="N38">
        <f t="shared" si="3"/>
        <v>17</v>
      </c>
      <c r="O38">
        <f>Summary!$E$44*(N38-0.5)</f>
        <v>148.5</v>
      </c>
      <c r="P38" s="1">
        <f>Summary!$E$32-SUM('Crossing Event Calculation'!$Q$22:$Q37)</f>
        <v>0.23244903047673326</v>
      </c>
      <c r="Q38" s="1">
        <f t="shared" si="4"/>
        <v>1.8435309614122132E-2</v>
      </c>
      <c r="R38" s="27" t="str">
        <f>IF(N38&gt;Summary!$E$45,"",Q38)</f>
        <v/>
      </c>
      <c r="T38">
        <f t="shared" si="5"/>
        <v>17</v>
      </c>
      <c r="U38">
        <f>Summary!$E$44*(T38-0.5)</f>
        <v>148.5</v>
      </c>
      <c r="V38" s="1">
        <f>Summary!$E$32-SUM('Crossing Event Calculation'!$W$22:$W37)</f>
        <v>0.41537700003559397</v>
      </c>
      <c r="W38" s="1">
        <f t="shared" si="6"/>
        <v>1.8820912468074671E-2</v>
      </c>
      <c r="X38" s="27" t="str">
        <f>IF(T38&gt;Summary!$E$45,"",W38)</f>
        <v/>
      </c>
      <c r="AA38">
        <f t="shared" si="7"/>
        <v>17</v>
      </c>
      <c r="AB38">
        <f>Summary!$F$44*(AA38-0.5)</f>
        <v>118.79999999999998</v>
      </c>
      <c r="AC38" s="1">
        <f>IF(Summary!F$41=1,0,Summary!$F$31*(Summary!$F$41)*(1-Summary!$F$41)^$A37)</f>
        <v>4.0716625301121783E-3</v>
      </c>
      <c r="AD38" s="1" t="str">
        <f>IF(AA38&gt;Summary!$F$45,"",AC38)</f>
        <v/>
      </c>
      <c r="AG38">
        <f t="shared" si="8"/>
        <v>17</v>
      </c>
      <c r="AH38">
        <f>Summary!$F$44*(AG38-0.5)</f>
        <v>118.79999999999998</v>
      </c>
      <c r="AI38" s="1">
        <f>Summary!$F$32-SUM('Crossing Event Calculation'!$AJ$22:$AJ37)</f>
        <v>0.14475768750155904</v>
      </c>
      <c r="AJ38" s="1">
        <f t="shared" si="11"/>
        <v>1.5830583466698883E-2</v>
      </c>
      <c r="AK38" s="27" t="str">
        <f>IF(AG38&gt;Summary!$F$45,"",AJ38)</f>
        <v/>
      </c>
      <c r="AN38">
        <f t="shared" si="9"/>
        <v>17</v>
      </c>
      <c r="AO38">
        <f>Summary!$F$44*(AN38-0.5)</f>
        <v>118.79999999999998</v>
      </c>
      <c r="AP38" s="1">
        <f>Summary!$F$32-SUM('Crossing Event Calculation'!$AQ$22:$AQ37)</f>
        <v>0.35451886585505443</v>
      </c>
      <c r="AQ38" s="1">
        <f t="shared" si="12"/>
        <v>2.0589740900380724E-2</v>
      </c>
      <c r="AR38" s="27" t="str">
        <f>IF(AN38&gt;Summary!$F$45,"",AQ38)</f>
        <v/>
      </c>
      <c r="AT38">
        <f t="shared" si="10"/>
        <v>17</v>
      </c>
      <c r="AU38">
        <f>Summary!$F$44*(AT38-0.5)</f>
        <v>118.79999999999998</v>
      </c>
      <c r="AV38" s="1">
        <f>Summary!$F$32-SUM('Crossing Event Calculation'!$AW$22:$AW37)</f>
        <v>0.58851081780713255</v>
      </c>
      <c r="AW38" s="1">
        <f t="shared" si="13"/>
        <v>1.6356266399110211E-2</v>
      </c>
      <c r="AX38" s="27" t="str">
        <f>IF(AT38&gt;Summary!$F$45,"",AW38)</f>
        <v/>
      </c>
    </row>
    <row r="39" spans="1:50">
      <c r="A39">
        <f t="shared" si="0"/>
        <v>18</v>
      </c>
      <c r="B39">
        <f>Summary!$E$44*(A39-0.5)</f>
        <v>157.5</v>
      </c>
      <c r="C39" s="1">
        <f>IF(Summary!E$41=1,0,Summary!$E$31*(Summary!$E$41)*(1-Summary!$E$41)^$A38)</f>
        <v>2.8922063145574782E-3</v>
      </c>
      <c r="D39" s="1" t="str">
        <f>IF(A39&gt;Summary!$E$45,"",C39)</f>
        <v/>
      </c>
      <c r="G39">
        <f t="shared" si="1"/>
        <v>18</v>
      </c>
      <c r="H39">
        <f>Summary!$E$44*(G39-0.5)</f>
        <v>157.5</v>
      </c>
      <c r="I39" s="1">
        <f>Summary!$E$32-SUM('Crossing Event Calculation'!$J$22:$J38)</f>
        <v>9.1271905276127496E-2</v>
      </c>
      <c r="J39" s="1">
        <f t="shared" si="2"/>
        <v>1.1347365897863499E-2</v>
      </c>
      <c r="K39" s="27" t="str">
        <f>IF(G39&gt;Summary!$E$45,"",J39)</f>
        <v/>
      </c>
      <c r="N39">
        <f t="shared" si="3"/>
        <v>18</v>
      </c>
      <c r="O39">
        <f>Summary!$E$44*(N39-0.5)</f>
        <v>157.5</v>
      </c>
      <c r="P39" s="1">
        <f>Summary!$E$32-SUM('Crossing Event Calculation'!$Q$22:$Q38)</f>
        <v>0.21401372086261117</v>
      </c>
      <c r="Q39" s="1">
        <f t="shared" si="4"/>
        <v>1.6973222893986031E-2</v>
      </c>
      <c r="R39" s="27" t="str">
        <f>IF(N39&gt;Summary!$E$45,"",Q39)</f>
        <v/>
      </c>
      <c r="T39">
        <f t="shared" si="5"/>
        <v>18</v>
      </c>
      <c r="U39">
        <f>Summary!$E$44*(T39-0.5)</f>
        <v>157.5</v>
      </c>
      <c r="V39" s="1">
        <f>Summary!$E$32-SUM('Crossing Event Calculation'!$W$22:$W38)</f>
        <v>0.39655608756751931</v>
      </c>
      <c r="W39" s="1">
        <f t="shared" si="6"/>
        <v>1.7968128741242002E-2</v>
      </c>
      <c r="X39" s="27" t="str">
        <f>IF(T39&gt;Summary!$E$45,"",W39)</f>
        <v/>
      </c>
      <c r="AA39">
        <f t="shared" si="7"/>
        <v>18</v>
      </c>
      <c r="AB39">
        <f>Summary!$F$44*(AA39-0.5)</f>
        <v>125.99999999999999</v>
      </c>
      <c r="AC39" s="1">
        <f>IF(Summary!F$41=1,0,Summary!$F$31*(Summary!$F$41)*(1-Summary!$F$41)^$A38)</f>
        <v>3.2573300240897425E-3</v>
      </c>
      <c r="AD39" s="1" t="str">
        <f>IF(AA39&gt;Summary!$F$45,"",AC39)</f>
        <v/>
      </c>
      <c r="AG39">
        <f t="shared" si="8"/>
        <v>18</v>
      </c>
      <c r="AH39">
        <f>Summary!$F$44*(AG39-0.5)</f>
        <v>125.99999999999999</v>
      </c>
      <c r="AI39" s="1">
        <f>Summary!$F$32-SUM('Crossing Event Calculation'!$AJ$22:$AJ38)</f>
        <v>0.12892710403486018</v>
      </c>
      <c r="AJ39" s="1">
        <f t="shared" si="11"/>
        <v>1.4099363679885001E-2</v>
      </c>
      <c r="AK39" s="27" t="str">
        <f>IF(AG39&gt;Summary!$F$45,"",AJ39)</f>
        <v/>
      </c>
      <c r="AN39">
        <f t="shared" si="9"/>
        <v>18</v>
      </c>
      <c r="AO39">
        <f>Summary!$F$44*(AN39-0.5)</f>
        <v>125.99999999999999</v>
      </c>
      <c r="AP39" s="1">
        <f>Summary!$F$32-SUM('Crossing Event Calculation'!$AQ$22:$AQ38)</f>
        <v>0.33392912495467375</v>
      </c>
      <c r="AQ39" s="1">
        <f t="shared" si="12"/>
        <v>1.9393930264683449E-2</v>
      </c>
      <c r="AR39" s="27" t="str">
        <f>IF(AN39&gt;Summary!$F$45,"",AQ39)</f>
        <v/>
      </c>
      <c r="AT39">
        <f t="shared" si="10"/>
        <v>18</v>
      </c>
      <c r="AU39">
        <f>Summary!$F$44*(AT39-0.5)</f>
        <v>125.99999999999999</v>
      </c>
      <c r="AV39" s="1">
        <f>Summary!$F$32-SUM('Crossing Event Calculation'!$AW$22:$AW38)</f>
        <v>0.5721545514080224</v>
      </c>
      <c r="AW39" s="1">
        <f t="shared" si="13"/>
        <v>1.5901682655831705E-2</v>
      </c>
      <c r="AX39" s="27" t="str">
        <f>IF(AT39&gt;Summary!$F$45,"",AW39)</f>
        <v/>
      </c>
    </row>
    <row r="40" spans="1:50">
      <c r="A40">
        <f t="shared" si="0"/>
        <v>19</v>
      </c>
      <c r="B40">
        <f>Summary!$E$44*(A40-0.5)</f>
        <v>166.5</v>
      </c>
      <c r="C40" s="1">
        <f>IF(Summary!E$41=1,0,Summary!$E$31*(Summary!$E$41)*(1-Summary!$E$41)^$A39)</f>
        <v>2.3137650516459828E-3</v>
      </c>
      <c r="D40" s="1" t="str">
        <f>IF(A40&gt;Summary!$E$45,"",C40)</f>
        <v/>
      </c>
      <c r="G40">
        <f t="shared" si="1"/>
        <v>19</v>
      </c>
      <c r="H40">
        <f>Summary!$E$44*(G40-0.5)</f>
        <v>166.5</v>
      </c>
      <c r="I40" s="1">
        <f>Summary!$E$32-SUM('Crossing Event Calculation'!$J$22:$J39)</f>
        <v>7.9924539378264048E-2</v>
      </c>
      <c r="J40" s="1">
        <f t="shared" si="2"/>
        <v>9.9366063390436687E-3</v>
      </c>
      <c r="K40" s="27" t="str">
        <f>IF(G40&gt;Summary!$E$45,"",J40)</f>
        <v/>
      </c>
      <c r="N40">
        <f t="shared" si="3"/>
        <v>19</v>
      </c>
      <c r="O40">
        <f>Summary!$E$44*(N40-0.5)</f>
        <v>166.5</v>
      </c>
      <c r="P40" s="1">
        <f>Summary!$E$32-SUM('Crossing Event Calculation'!$Q$22:$Q39)</f>
        <v>0.19704049796862511</v>
      </c>
      <c r="Q40" s="1">
        <f t="shared" si="4"/>
        <v>1.5627092869014991E-2</v>
      </c>
      <c r="R40" s="27" t="str">
        <f>IF(N40&gt;Summary!$E$45,"",Q40)</f>
        <v/>
      </c>
      <c r="T40">
        <f t="shared" si="5"/>
        <v>19</v>
      </c>
      <c r="U40">
        <f>Summary!$E$44*(T40-0.5)</f>
        <v>166.5</v>
      </c>
      <c r="V40" s="1">
        <f>Summary!$E$32-SUM('Crossing Event Calculation'!$W$22:$W39)</f>
        <v>0.37858795882627733</v>
      </c>
      <c r="W40" s="1">
        <f t="shared" si="6"/>
        <v>1.7153985015843067E-2</v>
      </c>
      <c r="X40" s="27" t="str">
        <f>IF(T40&gt;Summary!$E$45,"",W40)</f>
        <v/>
      </c>
      <c r="AA40">
        <f t="shared" si="7"/>
        <v>19</v>
      </c>
      <c r="AB40">
        <f>Summary!$F$44*(AA40-0.5)</f>
        <v>133.19999999999999</v>
      </c>
      <c r="AC40" s="1">
        <f>IF(Summary!F$41=1,0,Summary!$F$31*(Summary!$F$41)*(1-Summary!$F$41)^$A39)</f>
        <v>2.6058640192717941E-3</v>
      </c>
      <c r="AD40" s="1" t="str">
        <f>IF(AA40&gt;Summary!$F$45,"",AC40)</f>
        <v/>
      </c>
      <c r="AG40">
        <f t="shared" si="8"/>
        <v>19</v>
      </c>
      <c r="AH40">
        <f>Summary!$F$44*(AG40-0.5)</f>
        <v>133.19999999999999</v>
      </c>
      <c r="AI40" s="1">
        <f>Summary!$F$32-SUM('Crossing Event Calculation'!$AJ$22:$AJ39)</f>
        <v>0.11482774035497523</v>
      </c>
      <c r="AJ40" s="1">
        <f t="shared" si="11"/>
        <v>1.2557468686851505E-2</v>
      </c>
      <c r="AK40" s="27" t="str">
        <f>IF(AG40&gt;Summary!$F$45,"",AJ40)</f>
        <v/>
      </c>
      <c r="AN40">
        <f t="shared" si="9"/>
        <v>19</v>
      </c>
      <c r="AO40">
        <f>Summary!$F$44*(AN40-0.5)</f>
        <v>133.19999999999999</v>
      </c>
      <c r="AP40" s="1">
        <f>Summary!$F$32-SUM('Crossing Event Calculation'!$AQ$22:$AQ39)</f>
        <v>0.31453519468999025</v>
      </c>
      <c r="AQ40" s="1">
        <f t="shared" si="12"/>
        <v>1.8267569899553693E-2</v>
      </c>
      <c r="AR40" s="27" t="str">
        <f>IF(AN40&gt;Summary!$F$45,"",AQ40)</f>
        <v/>
      </c>
      <c r="AT40">
        <f t="shared" si="10"/>
        <v>19</v>
      </c>
      <c r="AU40">
        <f>Summary!$F$44*(AT40-0.5)</f>
        <v>133.19999999999999</v>
      </c>
      <c r="AV40" s="1">
        <f>Summary!$F$32-SUM('Crossing Event Calculation'!$AW$22:$AW39)</f>
        <v>0.55625286875219071</v>
      </c>
      <c r="AW40" s="1">
        <f t="shared" si="13"/>
        <v>1.5459732992642793E-2</v>
      </c>
      <c r="AX40" s="27" t="str">
        <f>IF(AT40&gt;Summary!$F$45,"",AW40)</f>
        <v/>
      </c>
    </row>
    <row r="41" spans="1:50">
      <c r="A41">
        <f t="shared" si="0"/>
        <v>20</v>
      </c>
      <c r="B41">
        <f>Summary!$E$44*(A41-0.5)</f>
        <v>175.5</v>
      </c>
      <c r="C41" s="1">
        <f>IF(Summary!E$41=1,0,Summary!$E$31*(Summary!$E$41)*(1-Summary!$E$41)^$A40)</f>
        <v>1.8510120413167863E-3</v>
      </c>
      <c r="D41" s="1" t="str">
        <f>IF(A41&gt;Summary!$E$45,"",C41)</f>
        <v/>
      </c>
      <c r="G41">
        <f t="shared" si="1"/>
        <v>20</v>
      </c>
      <c r="H41">
        <f>Summary!$E$44*(G41-0.5)</f>
        <v>175.5</v>
      </c>
      <c r="I41" s="1">
        <f>Summary!$E$32-SUM('Crossing Event Calculation'!$J$22:$J40)</f>
        <v>6.9987933039220351E-2</v>
      </c>
      <c r="J41" s="1">
        <f t="shared" si="2"/>
        <v>8.7012392502221984E-3</v>
      </c>
      <c r="K41" s="27" t="str">
        <f>IF(G41&gt;Summary!$E$45,"",J41)</f>
        <v/>
      </c>
      <c r="N41">
        <f t="shared" si="3"/>
        <v>20</v>
      </c>
      <c r="O41">
        <f>Summary!$E$44*(N41-0.5)</f>
        <v>175.5</v>
      </c>
      <c r="P41" s="1">
        <f>Summary!$E$32-SUM('Crossing Event Calculation'!$Q$22:$Q40)</f>
        <v>0.18141340509961013</v>
      </c>
      <c r="Q41" s="1">
        <f t="shared" si="4"/>
        <v>1.4387723124955044E-2</v>
      </c>
      <c r="R41" s="27" t="str">
        <f>IF(N41&gt;Summary!$E$45,"",Q41)</f>
        <v/>
      </c>
      <c r="T41">
        <f t="shared" si="5"/>
        <v>20</v>
      </c>
      <c r="U41">
        <f>Summary!$E$44*(T41-0.5)</f>
        <v>175.5</v>
      </c>
      <c r="V41" s="1">
        <f>Summary!$E$32-SUM('Crossing Event Calculation'!$W$22:$W40)</f>
        <v>0.36143397381043429</v>
      </c>
      <c r="W41" s="1">
        <f t="shared" si="6"/>
        <v>1.6376730496613111E-2</v>
      </c>
      <c r="X41" s="27" t="str">
        <f>IF(T41&gt;Summary!$E$45,"",W41)</f>
        <v/>
      </c>
      <c r="AA41">
        <f t="shared" si="7"/>
        <v>20</v>
      </c>
      <c r="AB41">
        <f>Summary!$F$44*(AA41-0.5)</f>
        <v>140.39999999999998</v>
      </c>
      <c r="AC41" s="1">
        <f>IF(Summary!F$41=1,0,Summary!$F$31*(Summary!$F$41)*(1-Summary!$F$41)^$A40)</f>
        <v>2.0846912154174357E-3</v>
      </c>
      <c r="AD41" s="1" t="str">
        <f>IF(AA41&gt;Summary!$F$45,"",AC41)</f>
        <v/>
      </c>
      <c r="AG41">
        <f t="shared" si="8"/>
        <v>20</v>
      </c>
      <c r="AH41">
        <f>Summary!$F$44*(AG41-0.5)</f>
        <v>140.39999999999998</v>
      </c>
      <c r="AI41" s="1">
        <f>Summary!$F$32-SUM('Crossing Event Calculation'!$AJ$22:$AJ40)</f>
        <v>0.10227027166812375</v>
      </c>
      <c r="AJ41" s="1">
        <f t="shared" si="11"/>
        <v>1.1184194081483696E-2</v>
      </c>
      <c r="AK41" s="27" t="str">
        <f>IF(AG41&gt;Summary!$F$45,"",AJ41)</f>
        <v/>
      </c>
      <c r="AN41">
        <f t="shared" si="9"/>
        <v>20</v>
      </c>
      <c r="AO41">
        <f>Summary!$F$44*(AN41-0.5)</f>
        <v>140.39999999999998</v>
      </c>
      <c r="AP41" s="1">
        <f>Summary!$F$32-SUM('Crossing Event Calculation'!$AQ$22:$AQ40)</f>
        <v>0.29626762479043656</v>
      </c>
      <c r="AQ41" s="1">
        <f t="shared" si="12"/>
        <v>1.7206626273311858E-2</v>
      </c>
      <c r="AR41" s="27" t="str">
        <f>IF(AN41&gt;Summary!$F$45,"",AQ41)</f>
        <v/>
      </c>
      <c r="AT41">
        <f t="shared" si="10"/>
        <v>20</v>
      </c>
      <c r="AU41">
        <f>Summary!$F$44*(AT41-0.5)</f>
        <v>140.39999999999998</v>
      </c>
      <c r="AV41" s="1">
        <f>Summary!$F$32-SUM('Crossing Event Calculation'!$AW$22:$AW40)</f>
        <v>0.5407931357595479</v>
      </c>
      <c r="AW41" s="1">
        <f t="shared" si="13"/>
        <v>1.5030066275165991E-2</v>
      </c>
      <c r="AX41" s="27" t="str">
        <f>IF(AT41&gt;Summary!$F$45,"",AW41)</f>
        <v/>
      </c>
    </row>
    <row r="42" spans="1:50">
      <c r="A42">
        <f t="shared" si="0"/>
        <v>21</v>
      </c>
      <c r="B42">
        <f>Summary!$E$44*(A42-0.5)</f>
        <v>184.5</v>
      </c>
      <c r="C42" s="1">
        <f>IF(Summary!E$41=1,0,Summary!$E$31*(Summary!$E$41)*(1-Summary!$E$41)^$A41)</f>
        <v>1.4808096330534296E-3</v>
      </c>
      <c r="D42" s="1" t="str">
        <f>IF(A42&gt;Summary!$E$45,"",C42)</f>
        <v/>
      </c>
      <c r="G42">
        <f t="shared" si="1"/>
        <v>21</v>
      </c>
      <c r="H42">
        <f>Summary!$E$44*(G42-0.5)</f>
        <v>184.5</v>
      </c>
      <c r="I42" s="1">
        <f>Summary!$E$32-SUM('Crossing Event Calculation'!$J$22:$J41)</f>
        <v>6.1286693788998203E-2</v>
      </c>
      <c r="J42" s="1">
        <f t="shared" si="2"/>
        <v>7.6194589889423117E-3</v>
      </c>
      <c r="K42" s="27" t="str">
        <f>IF(G42&gt;Summary!$E$45,"",J42)</f>
        <v/>
      </c>
      <c r="N42">
        <f t="shared" si="3"/>
        <v>21</v>
      </c>
      <c r="O42">
        <f>Summary!$E$44*(N42-0.5)</f>
        <v>184.5</v>
      </c>
      <c r="P42" s="1">
        <f>Summary!$E$32-SUM('Crossing Event Calculation'!$Q$22:$Q41)</f>
        <v>0.16702568197465506</v>
      </c>
      <c r="Q42" s="1">
        <f t="shared" si="4"/>
        <v>1.3246646606344396E-2</v>
      </c>
      <c r="R42" s="27" t="str">
        <f>IF(N42&gt;Summary!$E$45,"",Q42)</f>
        <v/>
      </c>
      <c r="T42">
        <f t="shared" si="5"/>
        <v>21</v>
      </c>
      <c r="U42">
        <f>Summary!$E$44*(T42-0.5)</f>
        <v>184.5</v>
      </c>
      <c r="V42" s="1">
        <f>Summary!$E$32-SUM('Crossing Event Calculation'!$W$22:$W41)</f>
        <v>0.34505724331382115</v>
      </c>
      <c r="W42" s="1">
        <f t="shared" si="6"/>
        <v>1.5634693717582034E-2</v>
      </c>
      <c r="X42" s="27" t="str">
        <f>IF(T42&gt;Summary!$E$45,"",W42)</f>
        <v/>
      </c>
      <c r="AA42">
        <f t="shared" si="7"/>
        <v>21</v>
      </c>
      <c r="AB42">
        <f>Summary!$F$44*(AA42-0.5)</f>
        <v>147.6</v>
      </c>
      <c r="AC42" s="1">
        <f>IF(Summary!F$41=1,0,Summary!$F$31*(Summary!$F$41)*(1-Summary!$F$41)^$A41)</f>
        <v>1.667752972333949E-3</v>
      </c>
      <c r="AD42" s="1" t="str">
        <f>IF(AA42&gt;Summary!$F$45,"",AC42)</f>
        <v/>
      </c>
      <c r="AG42">
        <f t="shared" si="8"/>
        <v>21</v>
      </c>
      <c r="AH42">
        <f>Summary!$F$44*(AG42-0.5)</f>
        <v>147.6</v>
      </c>
      <c r="AI42" s="1">
        <f>Summary!$F$32-SUM('Crossing Event Calculation'!$AJ$22:$AJ41)</f>
        <v>9.1086077586640002E-2</v>
      </c>
      <c r="AJ42" s="1">
        <f t="shared" si="11"/>
        <v>9.9610996747511952E-3</v>
      </c>
      <c r="AK42" s="27" t="str">
        <f>IF(AG42&gt;Summary!$F$45,"",AJ42)</f>
        <v/>
      </c>
      <c r="AN42">
        <f t="shared" si="9"/>
        <v>21</v>
      </c>
      <c r="AO42">
        <f>Summary!$F$44*(AN42-0.5)</f>
        <v>147.6</v>
      </c>
      <c r="AP42" s="1">
        <f>Summary!$F$32-SUM('Crossing Event Calculation'!$AQ$22:$AQ41)</f>
        <v>0.27906099851712474</v>
      </c>
      <c r="AQ42" s="1">
        <f t="shared" si="12"/>
        <v>1.6207300113665331E-2</v>
      </c>
      <c r="AR42" s="27" t="str">
        <f>IF(AN42&gt;Summary!$F$45,"",AQ42)</f>
        <v/>
      </c>
      <c r="AT42">
        <f t="shared" si="10"/>
        <v>21</v>
      </c>
      <c r="AU42">
        <f>Summary!$F$44*(AT42-0.5)</f>
        <v>147.6</v>
      </c>
      <c r="AV42" s="1">
        <f>Summary!$F$32-SUM('Crossing Event Calculation'!$AW$22:$AW41)</f>
        <v>0.5257630694843819</v>
      </c>
      <c r="AW42" s="1">
        <f t="shared" si="13"/>
        <v>1.4612341127973433E-2</v>
      </c>
      <c r="AX42" s="27" t="str">
        <f>IF(AT42&gt;Summary!$F$45,"",AW42)</f>
        <v/>
      </c>
    </row>
    <row r="43" spans="1:50">
      <c r="A43">
        <f t="shared" si="0"/>
        <v>22</v>
      </c>
      <c r="B43">
        <f>Summary!$E$44*(A43-0.5)</f>
        <v>193.5</v>
      </c>
      <c r="C43" s="1">
        <f>IF(Summary!E$41=1,0,Summary!$E$31*(Summary!$E$41)*(1-Summary!$E$41)^$A42)</f>
        <v>1.1846477064427438E-3</v>
      </c>
      <c r="D43" s="1" t="str">
        <f>IF(A43&gt;Summary!$E$45,"",C43)</f>
        <v/>
      </c>
      <c r="G43">
        <f t="shared" si="1"/>
        <v>22</v>
      </c>
      <c r="H43">
        <f>Summary!$E$44*(G43-0.5)</f>
        <v>193.5</v>
      </c>
      <c r="I43" s="1">
        <f>Summary!$E$32-SUM('Crossing Event Calculation'!$J$22:$J42)</f>
        <v>5.3667234800055863E-2</v>
      </c>
      <c r="J43" s="1">
        <f t="shared" si="2"/>
        <v>6.6721708959664779E-3</v>
      </c>
      <c r="K43" s="27" t="str">
        <f>IF(G43&gt;Summary!$E$45,"",J43)</f>
        <v/>
      </c>
      <c r="N43">
        <f t="shared" si="3"/>
        <v>22</v>
      </c>
      <c r="O43">
        <f>Summary!$E$44*(N43-0.5)</f>
        <v>193.5</v>
      </c>
      <c r="P43" s="1">
        <f>Summary!$E$32-SUM('Crossing Event Calculation'!$Q$22:$Q42)</f>
        <v>0.15377903536831061</v>
      </c>
      <c r="Q43" s="1">
        <f t="shared" si="4"/>
        <v>1.2196067771767309E-2</v>
      </c>
      <c r="R43" s="27" t="str">
        <f>IF(N43&gt;Summary!$E$45,"",Q43)</f>
        <v/>
      </c>
      <c r="T43">
        <f t="shared" si="5"/>
        <v>22</v>
      </c>
      <c r="U43">
        <f>Summary!$E$44*(T43-0.5)</f>
        <v>193.5</v>
      </c>
      <c r="V43" s="1">
        <f>Summary!$E$32-SUM('Crossing Event Calculation'!$W$22:$W42)</f>
        <v>0.32942254959623907</v>
      </c>
      <c r="W43" s="1">
        <f t="shared" si="6"/>
        <v>1.4926278947629545E-2</v>
      </c>
      <c r="X43" s="27" t="str">
        <f>IF(T43&gt;Summary!$E$45,"",W43)</f>
        <v/>
      </c>
      <c r="AA43">
        <f t="shared" si="7"/>
        <v>22</v>
      </c>
      <c r="AB43">
        <f>Summary!$F$44*(AA43-0.5)</f>
        <v>154.79999999999998</v>
      </c>
      <c r="AC43" s="1">
        <f>IF(Summary!F$41=1,0,Summary!$F$31*(Summary!$F$41)*(1-Summary!$F$41)^$A42)</f>
        <v>1.3342023778671593E-3</v>
      </c>
      <c r="AD43" s="1" t="str">
        <f>IF(AA43&gt;Summary!$F$45,"",AC43)</f>
        <v/>
      </c>
      <c r="AG43">
        <f t="shared" si="8"/>
        <v>22</v>
      </c>
      <c r="AH43">
        <f>Summary!$F$44*(AG43-0.5)</f>
        <v>154.79999999999998</v>
      </c>
      <c r="AI43" s="1">
        <f>Summary!$F$32-SUM('Crossing Event Calculation'!$AJ$22:$AJ42)</f>
        <v>8.1124977911888774E-2</v>
      </c>
      <c r="AJ43" s="1">
        <f t="shared" si="11"/>
        <v>8.8717618817613884E-3</v>
      </c>
      <c r="AK43" s="27" t="str">
        <f>IF(AG43&gt;Summary!$F$45,"",AJ43)</f>
        <v/>
      </c>
      <c r="AN43">
        <f t="shared" si="9"/>
        <v>22</v>
      </c>
      <c r="AO43">
        <f>Summary!$F$44*(AN43-0.5)</f>
        <v>154.79999999999998</v>
      </c>
      <c r="AP43" s="1">
        <f>Summary!$F$32-SUM('Crossing Event Calculation'!$AQ$22:$AQ42)</f>
        <v>0.2628536984034594</v>
      </c>
      <c r="AQ43" s="1">
        <f t="shared" si="12"/>
        <v>1.5266012802395651E-2</v>
      </c>
      <c r="AR43" s="27" t="str">
        <f>IF(AN43&gt;Summary!$F$45,"",AQ43)</f>
        <v/>
      </c>
      <c r="AT43">
        <f t="shared" si="10"/>
        <v>22</v>
      </c>
      <c r="AU43">
        <f>Summary!$F$44*(AT43-0.5)</f>
        <v>154.79999999999998</v>
      </c>
      <c r="AV43" s="1">
        <f>Summary!$F$32-SUM('Crossing Event Calculation'!$AW$22:$AW42)</f>
        <v>0.51115072835640851</v>
      </c>
      <c r="AW43" s="1">
        <f t="shared" si="13"/>
        <v>1.4206225663359945E-2</v>
      </c>
      <c r="AX43" s="27" t="str">
        <f>IF(AT43&gt;Summary!$F$45,"",AW43)</f>
        <v/>
      </c>
    </row>
    <row r="44" spans="1:50">
      <c r="A44">
        <f t="shared" si="0"/>
        <v>23</v>
      </c>
      <c r="B44">
        <f>Summary!$E$44*(A44-0.5)</f>
        <v>202.5</v>
      </c>
      <c r="C44" s="1">
        <f>IF(Summary!E$41=1,0,Summary!$E$31*(Summary!$E$41)*(1-Summary!$E$41)^$A43)</f>
        <v>9.4771816515419496E-4</v>
      </c>
      <c r="D44" s="1" t="str">
        <f>IF(A44&gt;Summary!$E$45,"",C44)</f>
        <v/>
      </c>
      <c r="G44">
        <f t="shared" si="1"/>
        <v>23</v>
      </c>
      <c r="H44">
        <f>Summary!$E$44*(G44-0.5)</f>
        <v>202.5</v>
      </c>
      <c r="I44" s="1">
        <f>Summary!$E$32-SUM('Crossing Event Calculation'!$J$22:$J43)</f>
        <v>4.6995063904089363E-2</v>
      </c>
      <c r="J44" s="1">
        <f t="shared" si="2"/>
        <v>5.8426542526954159E-3</v>
      </c>
      <c r="K44" s="27" t="str">
        <f>IF(G44&gt;Summary!$E$45,"",J44)</f>
        <v/>
      </c>
      <c r="N44">
        <f t="shared" si="3"/>
        <v>23</v>
      </c>
      <c r="O44">
        <f>Summary!$E$44*(N44-0.5)</f>
        <v>202.5</v>
      </c>
      <c r="P44" s="1">
        <f>Summary!$E$32-SUM('Crossing Event Calculation'!$Q$22:$Q43)</f>
        <v>0.14158296759654332</v>
      </c>
      <c r="Q44" s="1">
        <f t="shared" si="4"/>
        <v>1.1228809336719324E-2</v>
      </c>
      <c r="R44" s="27" t="str">
        <f>IF(N44&gt;Summary!$E$45,"",Q44)</f>
        <v/>
      </c>
      <c r="T44">
        <f t="shared" si="5"/>
        <v>23</v>
      </c>
      <c r="U44">
        <f>Summary!$E$44*(T44-0.5)</f>
        <v>202.5</v>
      </c>
      <c r="V44" s="1">
        <f>Summary!$E$32-SUM('Crossing Event Calculation'!$W$22:$W43)</f>
        <v>0.31449627064860952</v>
      </c>
      <c r="W44" s="1">
        <f t="shared" si="6"/>
        <v>1.4249962758906221E-2</v>
      </c>
      <c r="X44" s="27" t="str">
        <f>IF(T44&gt;Summary!$E$45,"",W44)</f>
        <v/>
      </c>
      <c r="AA44">
        <f t="shared" si="7"/>
        <v>23</v>
      </c>
      <c r="AB44">
        <f>Summary!$F$44*(AA44-0.5)</f>
        <v>161.99999999999997</v>
      </c>
      <c r="AC44" s="1">
        <f>IF(Summary!F$41=1,0,Summary!$F$31*(Summary!$F$41)*(1-Summary!$F$41)^$A43)</f>
        <v>1.0673619022937273E-3</v>
      </c>
      <c r="AD44" s="1" t="str">
        <f>IF(AA44&gt;Summary!$F$45,"",AC44)</f>
        <v/>
      </c>
      <c r="AG44">
        <f t="shared" si="8"/>
        <v>23</v>
      </c>
      <c r="AH44">
        <f>Summary!$F$44*(AG44-0.5)</f>
        <v>161.99999999999997</v>
      </c>
      <c r="AI44" s="1">
        <f>Summary!$F$32-SUM('Crossing Event Calculation'!$AJ$22:$AJ43)</f>
        <v>7.2253216030127354E-2</v>
      </c>
      <c r="AJ44" s="1">
        <f t="shared" si="11"/>
        <v>7.9015531875641348E-3</v>
      </c>
      <c r="AK44" s="27" t="str">
        <f>IF(AG44&gt;Summary!$F$45,"",AJ44)</f>
        <v/>
      </c>
      <c r="AN44">
        <f t="shared" si="9"/>
        <v>23</v>
      </c>
      <c r="AO44">
        <f>Summary!$F$44*(AN44-0.5)</f>
        <v>161.99999999999997</v>
      </c>
      <c r="AP44" s="1">
        <f>Summary!$F$32-SUM('Crossing Event Calculation'!$AQ$22:$AQ43)</f>
        <v>0.2475876856010637</v>
      </c>
      <c r="AQ44" s="1">
        <f t="shared" si="12"/>
        <v>1.4379393560214802E-2</v>
      </c>
      <c r="AR44" s="27" t="str">
        <f>IF(AN44&gt;Summary!$F$45,"",AQ44)</f>
        <v/>
      </c>
      <c r="AT44">
        <f t="shared" si="10"/>
        <v>23</v>
      </c>
      <c r="AU44">
        <f>Summary!$F$44*(AT44-0.5)</f>
        <v>161.99999999999997</v>
      </c>
      <c r="AV44" s="1">
        <f>Summary!$F$32-SUM('Crossing Event Calculation'!$AW$22:$AW43)</f>
        <v>0.49694450269304852</v>
      </c>
      <c r="AW44" s="1">
        <f t="shared" si="13"/>
        <v>1.3811397217654226E-2</v>
      </c>
      <c r="AX44" s="27" t="str">
        <f>IF(AT44&gt;Summary!$F$45,"",AW44)</f>
        <v/>
      </c>
    </row>
    <row r="45" spans="1:50">
      <c r="A45">
        <f t="shared" si="0"/>
        <v>24</v>
      </c>
      <c r="B45">
        <f>Summary!$E$44*(A45-0.5)</f>
        <v>211.5</v>
      </c>
      <c r="C45" s="1">
        <f>IF(Summary!E$41=1,0,Summary!$E$31*(Summary!$E$41)*(1-Summary!$E$41)^$A44)</f>
        <v>7.5817453212335614E-4</v>
      </c>
      <c r="D45" s="1" t="str">
        <f>IF(A45&gt;Summary!$E$45,"",C45)</f>
        <v/>
      </c>
      <c r="G45">
        <f t="shared" si="1"/>
        <v>24</v>
      </c>
      <c r="H45">
        <f>Summary!$E$44*(G45-0.5)</f>
        <v>211.5</v>
      </c>
      <c r="I45" s="1">
        <f>Summary!$E$32-SUM('Crossing Event Calculation'!$J$22:$J44)</f>
        <v>4.1152409651393995E-2</v>
      </c>
      <c r="J45" s="1">
        <f t="shared" si="2"/>
        <v>5.1162671413552165E-3</v>
      </c>
      <c r="K45" s="27" t="str">
        <f>IF(G45&gt;Summary!$E$45,"",J45)</f>
        <v/>
      </c>
      <c r="N45">
        <f t="shared" si="3"/>
        <v>24</v>
      </c>
      <c r="O45">
        <f>Summary!$E$44*(N45-0.5)</f>
        <v>211.5</v>
      </c>
      <c r="P45" s="1">
        <f>Summary!$E$32-SUM('Crossing Event Calculation'!$Q$22:$Q44)</f>
        <v>0.13035415825982399</v>
      </c>
      <c r="Q45" s="1">
        <f t="shared" si="4"/>
        <v>1.0338263240244698E-2</v>
      </c>
      <c r="R45" s="27" t="str">
        <f>IF(N45&gt;Summary!$E$45,"",Q45)</f>
        <v/>
      </c>
      <c r="T45">
        <f t="shared" si="5"/>
        <v>24</v>
      </c>
      <c r="U45">
        <f>Summary!$E$44*(T45-0.5)</f>
        <v>211.5</v>
      </c>
      <c r="V45" s="1">
        <f>Summary!$E$32-SUM('Crossing Event Calculation'!$W$22:$W44)</f>
        <v>0.3002463078897033</v>
      </c>
      <c r="W45" s="1">
        <f t="shared" si="6"/>
        <v>1.3604290750740829E-2</v>
      </c>
      <c r="X45" s="27" t="str">
        <f>IF(T45&gt;Summary!$E$45,"",W45)</f>
        <v/>
      </c>
      <c r="AA45">
        <f t="shared" si="7"/>
        <v>24</v>
      </c>
      <c r="AB45">
        <f>Summary!$F$44*(AA45-0.5)</f>
        <v>169.2</v>
      </c>
      <c r="AC45" s="1">
        <f>IF(Summary!F$41=1,0,Summary!$F$31*(Summary!$F$41)*(1-Summary!$F$41)^$A44)</f>
        <v>8.5388952183498206E-4</v>
      </c>
      <c r="AD45" s="1" t="str">
        <f>IF(AA45&gt;Summary!$F$45,"",AC45)</f>
        <v/>
      </c>
      <c r="AG45">
        <f t="shared" si="8"/>
        <v>24</v>
      </c>
      <c r="AH45">
        <f>Summary!$F$44*(AG45-0.5)</f>
        <v>169.2</v>
      </c>
      <c r="AI45" s="1">
        <f>Summary!$F$32-SUM('Crossing Event Calculation'!$AJ$22:$AJ44)</f>
        <v>6.4351662842563218E-2</v>
      </c>
      <c r="AJ45" s="1">
        <f t="shared" si="11"/>
        <v>7.0374457303974992E-3</v>
      </c>
      <c r="AK45" s="27" t="str">
        <f>IF(AG45&gt;Summary!$F$45,"",AJ45)</f>
        <v/>
      </c>
      <c r="AN45">
        <f t="shared" si="9"/>
        <v>24</v>
      </c>
      <c r="AO45">
        <f>Summary!$F$44*(AN45-0.5)</f>
        <v>169.2</v>
      </c>
      <c r="AP45" s="1">
        <f>Summary!$F$32-SUM('Crossing Event Calculation'!$AQ$22:$AQ44)</f>
        <v>0.23320829204084892</v>
      </c>
      <c r="AQ45" s="1">
        <f t="shared" si="12"/>
        <v>1.3544267375899203E-2</v>
      </c>
      <c r="AR45" s="27" t="str">
        <f>IF(AN45&gt;Summary!$F$45,"",AQ45)</f>
        <v/>
      </c>
      <c r="AT45">
        <f t="shared" si="10"/>
        <v>24</v>
      </c>
      <c r="AU45">
        <f>Summary!$F$44*(AT45-0.5)</f>
        <v>169.2</v>
      </c>
      <c r="AV45" s="1">
        <f>Summary!$F$32-SUM('Crossing Event Calculation'!$AW$22:$AW44)</f>
        <v>0.48313310547539429</v>
      </c>
      <c r="AW45" s="1">
        <f t="shared" si="13"/>
        <v>1.3427542094858649E-2</v>
      </c>
      <c r="AX45" s="27" t="str">
        <f>IF(AT45&gt;Summary!$F$45,"",AW45)</f>
        <v/>
      </c>
    </row>
    <row r="46" spans="1:50">
      <c r="A46">
        <f t="shared" si="0"/>
        <v>25</v>
      </c>
      <c r="B46">
        <f>Summary!$E$44*(A46-0.5)</f>
        <v>220.5</v>
      </c>
      <c r="C46" s="1">
        <f>IF(Summary!E$41=1,0,Summary!$E$31*(Summary!$E$41)*(1-Summary!$E$41)^$A45)</f>
        <v>6.0653962569868494E-4</v>
      </c>
      <c r="D46" s="1" t="str">
        <f>IF(A46&gt;Summary!$E$45,"",C46)</f>
        <v/>
      </c>
      <c r="G46">
        <f t="shared" si="1"/>
        <v>25</v>
      </c>
      <c r="H46">
        <f>Summary!$E$44*(G46-0.5)</f>
        <v>220.5</v>
      </c>
      <c r="I46" s="1">
        <f>Summary!$E$32-SUM('Crossing Event Calculation'!$J$22:$J45)</f>
        <v>3.6036142510038727E-2</v>
      </c>
      <c r="J46" s="1">
        <f t="shared" si="2"/>
        <v>4.4801879983973102E-3</v>
      </c>
      <c r="K46" s="27" t="str">
        <f>IF(G46&gt;Summary!$E$45,"",J46)</f>
        <v/>
      </c>
      <c r="N46">
        <f t="shared" si="3"/>
        <v>25</v>
      </c>
      <c r="O46">
        <f>Summary!$E$44*(N46-0.5)</f>
        <v>220.5</v>
      </c>
      <c r="P46" s="1">
        <f>Summary!$E$32-SUM('Crossing Event Calculation'!$Q$22:$Q45)</f>
        <v>0.12001589501957932</v>
      </c>
      <c r="Q46" s="1">
        <f t="shared" si="4"/>
        <v>9.518345500362858E-3</v>
      </c>
      <c r="R46" s="27" t="str">
        <f>IF(N46&gt;Summary!$E$45,"",Q46)</f>
        <v/>
      </c>
      <c r="T46">
        <f t="shared" si="5"/>
        <v>25</v>
      </c>
      <c r="U46">
        <f>Summary!$E$44*(T46-0.5)</f>
        <v>220.5</v>
      </c>
      <c r="V46" s="1">
        <f>Summary!$E$32-SUM('Crossing Event Calculation'!$W$22:$W45)</f>
        <v>0.28664201713896242</v>
      </c>
      <c r="W46" s="1">
        <f t="shared" si="6"/>
        <v>1.2987874421988897E-2</v>
      </c>
      <c r="X46" s="27" t="str">
        <f>IF(T46&gt;Summary!$E$45,"",W46)</f>
        <v/>
      </c>
      <c r="AA46">
        <f t="shared" si="7"/>
        <v>25</v>
      </c>
      <c r="AB46">
        <f>Summary!$F$44*(AA46-0.5)</f>
        <v>176.39999999999998</v>
      </c>
      <c r="AC46" s="1">
        <f>IF(Summary!F$41=1,0,Summary!$F$31*(Summary!$F$41)*(1-Summary!$F$41)^$A45)</f>
        <v>6.8311161746798573E-4</v>
      </c>
      <c r="AD46" s="1" t="str">
        <f>IF(AA46&gt;Summary!$F$45,"",AC46)</f>
        <v/>
      </c>
      <c r="AG46">
        <f t="shared" si="8"/>
        <v>25</v>
      </c>
      <c r="AH46">
        <f>Summary!$F$44*(AG46-0.5)</f>
        <v>176.39999999999998</v>
      </c>
      <c r="AI46" s="1">
        <f>Summary!$F$32-SUM('Crossing Event Calculation'!$AJ$22:$AJ45)</f>
        <v>5.7314217112165666E-2</v>
      </c>
      <c r="AJ46" s="1">
        <f t="shared" si="11"/>
        <v>6.2678363649106249E-3</v>
      </c>
      <c r="AK46" s="27" t="str">
        <f>IF(AG46&gt;Summary!$F$45,"",AJ46)</f>
        <v/>
      </c>
      <c r="AN46">
        <f t="shared" si="9"/>
        <v>25</v>
      </c>
      <c r="AO46">
        <f>Summary!$F$44*(AN46-0.5)</f>
        <v>176.39999999999998</v>
      </c>
      <c r="AP46" s="1">
        <f>Summary!$F$32-SUM('Crossing Event Calculation'!$AQ$22:$AQ45)</f>
        <v>0.21966402466494972</v>
      </c>
      <c r="AQ46" s="1">
        <f t="shared" si="12"/>
        <v>1.2757643636475243E-2</v>
      </c>
      <c r="AR46" s="27" t="str">
        <f>IF(AN46&gt;Summary!$F$45,"",AQ46)</f>
        <v/>
      </c>
      <c r="AT46">
        <f t="shared" si="10"/>
        <v>25</v>
      </c>
      <c r="AU46">
        <f>Summary!$F$44*(AT46-0.5)</f>
        <v>176.39999999999998</v>
      </c>
      <c r="AV46" s="1">
        <f>Summary!$F$32-SUM('Crossing Event Calculation'!$AW$22:$AW45)</f>
        <v>0.46970556338053565</v>
      </c>
      <c r="AW46" s="1">
        <f t="shared" si="13"/>
        <v>1.3054355317413974E-2</v>
      </c>
      <c r="AX46" s="27" t="str">
        <f>IF(AT46&gt;Summary!$F$45,"",AW46)</f>
        <v/>
      </c>
    </row>
    <row r="47" spans="1:50">
      <c r="A47">
        <f t="shared" si="0"/>
        <v>26</v>
      </c>
      <c r="B47">
        <f>Summary!$E$44*(A47-0.5)</f>
        <v>229.5</v>
      </c>
      <c r="C47" s="1">
        <f>IF(Summary!E$41=1,0,Summary!$E$31*(Summary!$E$41)*(1-Summary!$E$41)^$A46)</f>
        <v>4.8523170055894796E-4</v>
      </c>
      <c r="D47" s="1" t="str">
        <f>IF(A47&gt;Summary!$E$45,"",C47)</f>
        <v/>
      </c>
      <c r="G47">
        <f t="shared" si="1"/>
        <v>26</v>
      </c>
      <c r="H47">
        <f>Summary!$E$44*(G47-0.5)</f>
        <v>229.5</v>
      </c>
      <c r="I47" s="1">
        <f>Summary!$E$32-SUM('Crossing Event Calculation'!$J$22:$J46)</f>
        <v>3.1555954511641393E-2</v>
      </c>
      <c r="J47" s="1">
        <f t="shared" si="2"/>
        <v>3.9231892992332186E-3</v>
      </c>
      <c r="K47" s="27" t="str">
        <f>IF(G47&gt;Summary!$E$45,"",J47)</f>
        <v/>
      </c>
      <c r="N47">
        <f t="shared" si="3"/>
        <v>26</v>
      </c>
      <c r="O47">
        <f>Summary!$E$44*(N47-0.5)</f>
        <v>229.5</v>
      </c>
      <c r="P47" s="1">
        <f>Summary!$E$32-SUM('Crossing Event Calculation'!$Q$22:$Q46)</f>
        <v>0.11049754951921642</v>
      </c>
      <c r="Q47" s="1">
        <f t="shared" si="4"/>
        <v>8.7634546498676132E-3</v>
      </c>
      <c r="R47" s="27" t="str">
        <f>IF(N47&gt;Summary!$E$45,"",Q47)</f>
        <v/>
      </c>
      <c r="T47">
        <f t="shared" si="5"/>
        <v>26</v>
      </c>
      <c r="U47">
        <f>Summary!$E$44*(T47-0.5)</f>
        <v>229.5</v>
      </c>
      <c r="V47" s="1">
        <f>Summary!$E$32-SUM('Crossing Event Calculation'!$W$22:$W46)</f>
        <v>0.27365414271697353</v>
      </c>
      <c r="W47" s="1">
        <f t="shared" si="6"/>
        <v>1.2399388185096501E-2</v>
      </c>
      <c r="X47" s="27" t="str">
        <f>IF(T47&gt;Summary!$E$45,"",W47)</f>
        <v/>
      </c>
      <c r="AA47">
        <f t="shared" si="7"/>
        <v>26</v>
      </c>
      <c r="AB47">
        <f>Summary!$F$44*(AA47-0.5)</f>
        <v>183.6</v>
      </c>
      <c r="AC47" s="1">
        <f>IF(Summary!F$41=1,0,Summary!$F$31*(Summary!$F$41)*(1-Summary!$F$41)^$A46)</f>
        <v>5.4648929397438861E-4</v>
      </c>
      <c r="AD47" s="1" t="str">
        <f>IF(AA47&gt;Summary!$F$45,"",AC47)</f>
        <v/>
      </c>
      <c r="AG47">
        <f t="shared" si="8"/>
        <v>26</v>
      </c>
      <c r="AH47">
        <f>Summary!$F$44*(AG47-0.5)</f>
        <v>183.6</v>
      </c>
      <c r="AI47" s="1">
        <f>Summary!$F$32-SUM('Crossing Event Calculation'!$AJ$22:$AJ46)</f>
        <v>5.1046380747255093E-2</v>
      </c>
      <c r="AJ47" s="1">
        <f t="shared" si="11"/>
        <v>5.582390856330925E-3</v>
      </c>
      <c r="AK47" s="27" t="str">
        <f>IF(AG47&gt;Summary!$F$45,"",AJ47)</f>
        <v/>
      </c>
      <c r="AN47">
        <f t="shared" si="9"/>
        <v>26</v>
      </c>
      <c r="AO47">
        <f>Summary!$F$44*(AN47-0.5)</f>
        <v>183.6</v>
      </c>
      <c r="AP47" s="1">
        <f>Summary!$F$32-SUM('Crossing Event Calculation'!$AQ$22:$AQ46)</f>
        <v>0.20690638102847447</v>
      </c>
      <c r="AQ47" s="1">
        <f t="shared" si="12"/>
        <v>1.2016705417740751E-2</v>
      </c>
      <c r="AR47" s="27" t="str">
        <f>IF(AN47&gt;Summary!$F$45,"",AQ47)</f>
        <v/>
      </c>
      <c r="AT47">
        <f t="shared" si="10"/>
        <v>26</v>
      </c>
      <c r="AU47">
        <f>Summary!$F$44*(AT47-0.5)</f>
        <v>183.6</v>
      </c>
      <c r="AV47" s="1">
        <f>Summary!$F$32-SUM('Crossing Event Calculation'!$AW$22:$AW46)</f>
        <v>0.45665120806312165</v>
      </c>
      <c r="AW47" s="1">
        <f t="shared" si="13"/>
        <v>1.2691540383890969E-2</v>
      </c>
      <c r="AX47" s="27" t="str">
        <f>IF(AT47&gt;Summary!$F$45,"",AW47)</f>
        <v/>
      </c>
    </row>
    <row r="48" spans="1:50">
      <c r="A48">
        <f t="shared" si="0"/>
        <v>27</v>
      </c>
      <c r="B48">
        <f>Summary!$E$44*(A48-0.5)</f>
        <v>238.5</v>
      </c>
      <c r="C48" s="1">
        <f>IF(Summary!E$41=1,0,Summary!$E$31*(Summary!$E$41)*(1-Summary!$E$41)^$A47)</f>
        <v>3.8818536044715843E-4</v>
      </c>
      <c r="D48" s="1" t="str">
        <f>IF(A48&gt;Summary!$E$45,"",C48)</f>
        <v/>
      </c>
      <c r="G48">
        <f t="shared" si="1"/>
        <v>27</v>
      </c>
      <c r="H48">
        <f>Summary!$E$44*(G48-0.5)</f>
        <v>238.5</v>
      </c>
      <c r="I48" s="1">
        <f>Summary!$E$32-SUM('Crossing Event Calculation'!$J$22:$J47)</f>
        <v>2.7632765212408206E-2</v>
      </c>
      <c r="J48" s="1">
        <f t="shared" si="2"/>
        <v>3.4354393795805009E-3</v>
      </c>
      <c r="K48" s="27" t="str">
        <f>IF(G48&gt;Summary!$E$45,"",J48)</f>
        <v/>
      </c>
      <c r="N48">
        <f t="shared" si="3"/>
        <v>27</v>
      </c>
      <c r="O48">
        <f>Summary!$E$44*(N48-0.5)</f>
        <v>238.5</v>
      </c>
      <c r="P48" s="1">
        <f>Summary!$E$32-SUM('Crossing Event Calculation'!$Q$22:$Q47)</f>
        <v>0.10173409486934881</v>
      </c>
      <c r="Q48" s="1">
        <f t="shared" si="4"/>
        <v>8.0684334685433116E-3</v>
      </c>
      <c r="R48" s="27" t="str">
        <f>IF(N48&gt;Summary!$E$45,"",Q48)</f>
        <v/>
      </c>
      <c r="T48">
        <f t="shared" si="5"/>
        <v>27</v>
      </c>
      <c r="U48">
        <f>Summary!$E$44*(T48-0.5)</f>
        <v>238.5</v>
      </c>
      <c r="V48" s="1">
        <f>Summary!$E$32-SUM('Crossing Event Calculation'!$W$22:$W47)</f>
        <v>0.26125475453187708</v>
      </c>
      <c r="W48" s="1">
        <f t="shared" si="6"/>
        <v>1.183756651545812E-2</v>
      </c>
      <c r="X48" s="27" t="str">
        <f>IF(T48&gt;Summary!$E$45,"",W48)</f>
        <v/>
      </c>
      <c r="AA48">
        <f t="shared" si="7"/>
        <v>27</v>
      </c>
      <c r="AB48">
        <f>Summary!$F$44*(AA48-0.5)</f>
        <v>190.79999999999998</v>
      </c>
      <c r="AC48" s="1">
        <f>IF(Summary!F$41=1,0,Summary!$F$31*(Summary!$F$41)*(1-Summary!$F$41)^$A47)</f>
        <v>4.3719143517951094E-4</v>
      </c>
      <c r="AD48" s="1" t="str">
        <f>IF(AA48&gt;Summary!$F$45,"",AC48)</f>
        <v/>
      </c>
      <c r="AG48">
        <f t="shared" si="8"/>
        <v>27</v>
      </c>
      <c r="AH48">
        <f>Summary!$F$44*(AG48-0.5)</f>
        <v>190.79999999999998</v>
      </c>
      <c r="AI48" s="1">
        <f>Summary!$F$32-SUM('Crossing Event Calculation'!$AJ$22:$AJ47)</f>
        <v>4.546398989092415E-2</v>
      </c>
      <c r="AJ48" s="1">
        <f t="shared" si="11"/>
        <v>4.9719051134308676E-3</v>
      </c>
      <c r="AK48" s="27" t="str">
        <f>IF(AG48&gt;Summary!$F$45,"",AJ48)</f>
        <v/>
      </c>
      <c r="AN48">
        <f t="shared" si="9"/>
        <v>27</v>
      </c>
      <c r="AO48">
        <f>Summary!$F$44*(AN48-0.5)</f>
        <v>190.79999999999998</v>
      </c>
      <c r="AP48" s="1">
        <f>Summary!$F$32-SUM('Crossing Event Calculation'!$AQ$22:$AQ47)</f>
        <v>0.19488967561073367</v>
      </c>
      <c r="AQ48" s="1">
        <f t="shared" si="12"/>
        <v>1.1318799396771355E-2</v>
      </c>
      <c r="AR48" s="27" t="str">
        <f>IF(AN48&gt;Summary!$F$45,"",AQ48)</f>
        <v/>
      </c>
      <c r="AT48">
        <f t="shared" si="10"/>
        <v>27</v>
      </c>
      <c r="AU48">
        <f>Summary!$F$44*(AT48-0.5)</f>
        <v>190.79999999999998</v>
      </c>
      <c r="AV48" s="1">
        <f>Summary!$F$32-SUM('Crossing Event Calculation'!$AW$22:$AW47)</f>
        <v>0.44395966767923067</v>
      </c>
      <c r="AW48" s="1">
        <f t="shared" si="13"/>
        <v>1.2338809033416427E-2</v>
      </c>
      <c r="AX48" s="27" t="str">
        <f>IF(AT48&gt;Summary!$F$45,"",AW48)</f>
        <v/>
      </c>
    </row>
    <row r="49" spans="1:50">
      <c r="A49">
        <f t="shared" si="0"/>
        <v>28</v>
      </c>
      <c r="B49">
        <f>Summary!$E$44*(A49-0.5)</f>
        <v>247.5</v>
      </c>
      <c r="C49" s="1">
        <f>IF(Summary!E$41=1,0,Summary!$E$31*(Summary!$E$41)*(1-Summary!$E$41)^$A48)</f>
        <v>3.1054828835772676E-4</v>
      </c>
      <c r="D49" s="1" t="str">
        <f>IF(A49&gt;Summary!$E$45,"",C49)</f>
        <v/>
      </c>
      <c r="G49">
        <f t="shared" si="1"/>
        <v>28</v>
      </c>
      <c r="H49">
        <f>Summary!$E$44*(G49-0.5)</f>
        <v>247.5</v>
      </c>
      <c r="I49" s="1">
        <f>Summary!$E$32-SUM('Crossing Event Calculation'!$J$22:$J48)</f>
        <v>2.4197325832827743E-2</v>
      </c>
      <c r="J49" s="1">
        <f t="shared" si="2"/>
        <v>3.0083288953401234E-3</v>
      </c>
      <c r="K49" s="27" t="str">
        <f>IF(G49&gt;Summary!$E$45,"",J49)</f>
        <v/>
      </c>
      <c r="N49">
        <f t="shared" si="3"/>
        <v>28</v>
      </c>
      <c r="O49">
        <f>Summary!$E$44*(N49-0.5)</f>
        <v>247.5</v>
      </c>
      <c r="P49" s="1">
        <f>Summary!$E$32-SUM('Crossing Event Calculation'!$Q$22:$Q48)</f>
        <v>9.3665661400805456E-2</v>
      </c>
      <c r="Q49" s="1">
        <f t="shared" si="4"/>
        <v>7.4285337503621667E-3</v>
      </c>
      <c r="R49" s="27" t="str">
        <f>IF(N49&gt;Summary!$E$45,"",Q49)</f>
        <v/>
      </c>
      <c r="T49">
        <f t="shared" si="5"/>
        <v>28</v>
      </c>
      <c r="U49">
        <f>Summary!$E$44*(T49-0.5)</f>
        <v>247.5</v>
      </c>
      <c r="V49" s="1">
        <f>Summary!$E$32-SUM('Crossing Event Calculation'!$W$22:$W48)</f>
        <v>0.24941718801641899</v>
      </c>
      <c r="W49" s="1">
        <f t="shared" si="6"/>
        <v>1.1301201229938322E-2</v>
      </c>
      <c r="X49" s="27" t="str">
        <f>IF(T49&gt;Summary!$E$45,"",W49)</f>
        <v/>
      </c>
      <c r="AA49">
        <f t="shared" si="7"/>
        <v>28</v>
      </c>
      <c r="AB49">
        <f>Summary!$F$44*(AA49-0.5)</f>
        <v>197.99999999999997</v>
      </c>
      <c r="AC49" s="1">
        <f>IF(Summary!F$41=1,0,Summary!$F$31*(Summary!$F$41)*(1-Summary!$F$41)^$A48)</f>
        <v>3.4975314814360877E-4</v>
      </c>
      <c r="AD49" s="1" t="str">
        <f>IF(AA49&gt;Summary!$F$45,"",AC49)</f>
        <v/>
      </c>
      <c r="AG49">
        <f t="shared" si="8"/>
        <v>28</v>
      </c>
      <c r="AH49">
        <f>Summary!$F$44*(AG49-0.5)</f>
        <v>197.99999999999997</v>
      </c>
      <c r="AI49" s="1">
        <f>Summary!$F$32-SUM('Crossing Event Calculation'!$AJ$22:$AJ48)</f>
        <v>4.0492084777493331E-2</v>
      </c>
      <c r="AJ49" s="1">
        <f t="shared" si="11"/>
        <v>4.4281815969452517E-3</v>
      </c>
      <c r="AK49" s="27" t="str">
        <f>IF(AG49&gt;Summary!$F$45,"",AJ49)</f>
        <v/>
      </c>
      <c r="AN49">
        <f t="shared" si="9"/>
        <v>28</v>
      </c>
      <c r="AO49">
        <f>Summary!$F$44*(AN49-0.5)</f>
        <v>197.99999999999997</v>
      </c>
      <c r="AP49" s="1">
        <f>Summary!$F$32-SUM('Crossing Event Calculation'!$AQ$22:$AQ48)</f>
        <v>0.18357087621396229</v>
      </c>
      <c r="AQ49" s="1">
        <f t="shared" si="12"/>
        <v>1.0661426350288147E-2</v>
      </c>
      <c r="AR49" s="27" t="str">
        <f>IF(AN49&gt;Summary!$F$45,"",AQ49)</f>
        <v/>
      </c>
      <c r="AT49">
        <f t="shared" si="10"/>
        <v>28</v>
      </c>
      <c r="AU49">
        <f>Summary!$F$44*(AT49-0.5)</f>
        <v>197.99999999999997</v>
      </c>
      <c r="AV49" s="1">
        <f>Summary!$F$32-SUM('Crossing Event Calculation'!$AW$22:$AW48)</f>
        <v>0.43162085864581423</v>
      </c>
      <c r="AW49" s="1">
        <f t="shared" si="13"/>
        <v>1.1995881016646399E-2</v>
      </c>
      <c r="AX49" s="27" t="str">
        <f>IF(AT49&gt;Summary!$F$45,"",AW49)</f>
        <v/>
      </c>
    </row>
    <row r="50" spans="1:50">
      <c r="A50">
        <f t="shared" si="0"/>
        <v>29</v>
      </c>
      <c r="B50">
        <f>Summary!$E$44*(A50-0.5)</f>
        <v>256.5</v>
      </c>
      <c r="C50" s="1">
        <f>IF(Summary!E$41=1,0,Summary!$E$31*(Summary!$E$41)*(1-Summary!$E$41)^$A49)</f>
        <v>2.4843863068618147E-4</v>
      </c>
      <c r="D50" s="1" t="str">
        <f>IF(A50&gt;Summary!$E$45,"",C50)</f>
        <v/>
      </c>
      <c r="G50">
        <f t="shared" si="1"/>
        <v>29</v>
      </c>
      <c r="H50">
        <f>Summary!$E$44*(G50-0.5)</f>
        <v>256.5</v>
      </c>
      <c r="I50" s="1">
        <f>Summary!$E$32-SUM('Crossing Event Calculation'!$J$22:$J49)</f>
        <v>2.1188996937487659E-2</v>
      </c>
      <c r="J50" s="1">
        <f t="shared" si="2"/>
        <v>2.6343188578234855E-3</v>
      </c>
      <c r="K50" s="27" t="str">
        <f>IF(G50&gt;Summary!$E$45,"",J50)</f>
        <v/>
      </c>
      <c r="N50">
        <f t="shared" si="3"/>
        <v>29</v>
      </c>
      <c r="O50">
        <f>Summary!$E$44*(N50-0.5)</f>
        <v>256.5</v>
      </c>
      <c r="P50" s="1">
        <f>Summary!$E$32-SUM('Crossing Event Calculation'!$Q$22:$Q49)</f>
        <v>8.6237127650443335E-2</v>
      </c>
      <c r="Q50" s="1">
        <f t="shared" si="4"/>
        <v>6.839383864961422E-3</v>
      </c>
      <c r="R50" s="27" t="str">
        <f>IF(N50&gt;Summary!$E$45,"",Q50)</f>
        <v/>
      </c>
      <c r="T50">
        <f t="shared" si="5"/>
        <v>29</v>
      </c>
      <c r="U50">
        <f>Summary!$E$44*(T50-0.5)</f>
        <v>256.5</v>
      </c>
      <c r="V50" s="1">
        <f>Summary!$E$32-SUM('Crossing Event Calculation'!$W$22:$W49)</f>
        <v>0.23811598678648072</v>
      </c>
      <c r="W50" s="1">
        <f t="shared" si="6"/>
        <v>1.0789138888704841E-2</v>
      </c>
      <c r="X50" s="27" t="str">
        <f>IF(T50&gt;Summary!$E$45,"",W50)</f>
        <v/>
      </c>
      <c r="AA50">
        <f t="shared" si="7"/>
        <v>29</v>
      </c>
      <c r="AB50">
        <f>Summary!$F$44*(AA50-0.5)</f>
        <v>205.2</v>
      </c>
      <c r="AC50" s="1">
        <f>IF(Summary!F$41=1,0,Summary!$F$31*(Summary!$F$41)*(1-Summary!$F$41)^$A49)</f>
        <v>2.7980251851488712E-4</v>
      </c>
      <c r="AD50" s="1" t="str">
        <f>IF(AA50&gt;Summary!$F$45,"",AC50)</f>
        <v/>
      </c>
      <c r="AG50">
        <f t="shared" si="8"/>
        <v>29</v>
      </c>
      <c r="AH50">
        <f>Summary!$F$44*(AG50-0.5)</f>
        <v>205.2</v>
      </c>
      <c r="AI50" s="1">
        <f>Summary!$F$32-SUM('Crossing Event Calculation'!$AJ$22:$AJ49)</f>
        <v>3.6063903180548085E-2</v>
      </c>
      <c r="AJ50" s="1">
        <f t="shared" si="11"/>
        <v>3.9439192438637501E-3</v>
      </c>
      <c r="AK50" s="27" t="str">
        <f>IF(AG50&gt;Summary!$F$45,"",AJ50)</f>
        <v/>
      </c>
      <c r="AN50">
        <f t="shared" si="9"/>
        <v>29</v>
      </c>
      <c r="AO50">
        <f>Summary!$F$44*(AN50-0.5)</f>
        <v>205.2</v>
      </c>
      <c r="AP50" s="1">
        <f>Summary!$F$32-SUM('Crossing Event Calculation'!$AQ$22:$AQ49)</f>
        <v>0.17290944986367418</v>
      </c>
      <c r="AQ50" s="1">
        <f t="shared" si="12"/>
        <v>1.0042232204860994E-2</v>
      </c>
      <c r="AR50" s="27" t="str">
        <f>IF(AN50&gt;Summary!$F$45,"",AQ50)</f>
        <v/>
      </c>
      <c r="AT50">
        <f t="shared" si="10"/>
        <v>29</v>
      </c>
      <c r="AU50">
        <f>Summary!$F$44*(AT50-0.5)</f>
        <v>205.2</v>
      </c>
      <c r="AV50" s="1">
        <f>Summary!$F$32-SUM('Crossing Event Calculation'!$AW$22:$AW49)</f>
        <v>0.41962497762916784</v>
      </c>
      <c r="AW50" s="1">
        <f t="shared" si="13"/>
        <v>1.1662483873104684E-2</v>
      </c>
      <c r="AX50" s="27" t="str">
        <f>IF(AT50&gt;Summary!$F$45,"",AW50)</f>
        <v/>
      </c>
    </row>
    <row r="51" spans="1:50">
      <c r="A51">
        <f t="shared" si="0"/>
        <v>30</v>
      </c>
      <c r="B51">
        <f>Summary!$E$44*(A51-0.5)</f>
        <v>265.5</v>
      </c>
      <c r="C51" s="1">
        <f>IF(Summary!E$41=1,0,Summary!$E$31*(Summary!$E$41)*(1-Summary!$E$41)^$A50)</f>
        <v>1.9875090454894519E-4</v>
      </c>
      <c r="D51" s="1" t="str">
        <f>IF(A51&gt;Summary!$E$45,"",C51)</f>
        <v/>
      </c>
      <c r="G51">
        <f t="shared" si="1"/>
        <v>30</v>
      </c>
      <c r="H51">
        <f>Summary!$E$44*(G51-0.5)</f>
        <v>265.5</v>
      </c>
      <c r="I51" s="1">
        <f>Summary!$E$32-SUM('Crossing Event Calculation'!$J$22:$J50)</f>
        <v>1.8554678079664155E-2</v>
      </c>
      <c r="J51" s="1">
        <f t="shared" si="2"/>
        <v>2.3068075619769677E-3</v>
      </c>
      <c r="K51" s="27" t="str">
        <f>IF(G51&gt;Summary!$E$45,"",J51)</f>
        <v/>
      </c>
      <c r="N51">
        <f t="shared" si="3"/>
        <v>30</v>
      </c>
      <c r="O51">
        <f>Summary!$E$44*(N51-0.5)</f>
        <v>265.5</v>
      </c>
      <c r="P51" s="1">
        <f>Summary!$E$32-SUM('Crossing Event Calculation'!$Q$22:$Q50)</f>
        <v>7.9397743785481922E-2</v>
      </c>
      <c r="Q51" s="1">
        <f t="shared" si="4"/>
        <v>6.2969588917885814E-3</v>
      </c>
      <c r="R51" s="27" t="str">
        <f>IF(N51&gt;Summary!$E$45,"",Q51)</f>
        <v/>
      </c>
      <c r="T51">
        <f t="shared" si="5"/>
        <v>30</v>
      </c>
      <c r="U51">
        <f>Summary!$E$44*(T51-0.5)</f>
        <v>265.5</v>
      </c>
      <c r="V51" s="1">
        <f>Summary!$E$32-SUM('Crossing Event Calculation'!$W$22:$W50)</f>
        <v>0.22732684789777591</v>
      </c>
      <c r="W51" s="1">
        <f t="shared" si="6"/>
        <v>1.0300278314785695E-2</v>
      </c>
      <c r="X51" s="27" t="str">
        <f>IF(T51&gt;Summary!$E$45,"",W51)</f>
        <v/>
      </c>
      <c r="AA51">
        <f t="shared" si="7"/>
        <v>30</v>
      </c>
      <c r="AB51">
        <f>Summary!$F$44*(AA51-0.5)</f>
        <v>212.39999999999998</v>
      </c>
      <c r="AC51" s="1">
        <f>IF(Summary!F$41=1,0,Summary!$F$31*(Summary!$F$41)*(1-Summary!$F$41)^$A50)</f>
        <v>2.238420148119097E-4</v>
      </c>
      <c r="AD51" s="1" t="str">
        <f>IF(AA51&gt;Summary!$F$45,"",AC51)</f>
        <v/>
      </c>
      <c r="AG51">
        <f t="shared" si="8"/>
        <v>30</v>
      </c>
      <c r="AH51">
        <f>Summary!$F$44*(AG51-0.5)</f>
        <v>212.39999999999998</v>
      </c>
      <c r="AI51" s="1">
        <f>Summary!$F$32-SUM('Crossing Event Calculation'!$AJ$22:$AJ50)</f>
        <v>3.211998393668436E-2</v>
      </c>
      <c r="AJ51" s="1">
        <f t="shared" si="11"/>
        <v>3.5126154295137715E-3</v>
      </c>
      <c r="AK51" s="27" t="str">
        <f>IF(AG51&gt;Summary!$F$45,"",AJ51)</f>
        <v/>
      </c>
      <c r="AN51">
        <f t="shared" si="9"/>
        <v>30</v>
      </c>
      <c r="AO51">
        <f>Summary!$F$44*(AN51-0.5)</f>
        <v>212.39999999999998</v>
      </c>
      <c r="AP51" s="1">
        <f>Summary!$F$32-SUM('Crossing Event Calculation'!$AQ$22:$AQ50)</f>
        <v>0.16286721765881318</v>
      </c>
      <c r="AQ51" s="1">
        <f t="shared" si="12"/>
        <v>9.4589996068979738E-3</v>
      </c>
      <c r="AR51" s="27" t="str">
        <f>IF(AN51&gt;Summary!$F$45,"",AQ51)</f>
        <v/>
      </c>
      <c r="AT51">
        <f t="shared" si="10"/>
        <v>30</v>
      </c>
      <c r="AU51">
        <f>Summary!$F$44*(AT51-0.5)</f>
        <v>212.39999999999998</v>
      </c>
      <c r="AV51" s="1">
        <f>Summary!$F$32-SUM('Crossing Event Calculation'!$AW$22:$AW50)</f>
        <v>0.40796249375606319</v>
      </c>
      <c r="AW51" s="1">
        <f t="shared" si="13"/>
        <v>1.1338352714709664E-2</v>
      </c>
      <c r="AX51" s="27" t="str">
        <f>IF(AT51&gt;Summary!$F$45,"",AW51)</f>
        <v/>
      </c>
    </row>
    <row r="52" spans="1:50">
      <c r="A52">
        <f t="shared" si="0"/>
        <v>31</v>
      </c>
      <c r="B52">
        <f>Summary!$E$44*(A52-0.5)</f>
        <v>274.5</v>
      </c>
      <c r="C52" s="1">
        <f>IF(Summary!E$41=1,0,Summary!$E$31*(Summary!$E$41)*(1-Summary!$E$41)^$A51)</f>
        <v>1.5900072363915615E-4</v>
      </c>
      <c r="D52" s="1" t="str">
        <f>IF(A52&gt;Summary!$E$45,"",C52)</f>
        <v/>
      </c>
      <c r="E52" s="3"/>
      <c r="F52" s="3"/>
      <c r="G52">
        <f t="shared" si="1"/>
        <v>31</v>
      </c>
      <c r="H52">
        <f>Summary!$E$44*(G52-0.5)</f>
        <v>274.5</v>
      </c>
      <c r="I52" s="1">
        <f>Summary!$E$32-SUM('Crossing Event Calculation'!$J$22:$J51)</f>
        <v>1.6247870517687169E-2</v>
      </c>
      <c r="J52" s="1">
        <f t="shared" si="2"/>
        <v>2.0200140587349818E-3</v>
      </c>
      <c r="K52" s="27" t="str">
        <f>IF(G52&gt;Summary!$E$45,"",J52)</f>
        <v/>
      </c>
      <c r="N52">
        <f t="shared" si="3"/>
        <v>31</v>
      </c>
      <c r="O52">
        <f>Summary!$E$44*(N52-0.5)</f>
        <v>274.5</v>
      </c>
      <c r="P52" s="1">
        <f>Summary!$E$32-SUM('Crossing Event Calculation'!$Q$22:$Q51)</f>
        <v>7.3100784893693316E-2</v>
      </c>
      <c r="Q52" s="1">
        <f t="shared" si="4"/>
        <v>5.7975531228789887E-3</v>
      </c>
      <c r="R52" s="27" t="str">
        <f>IF(N52&gt;Summary!$E$45,"",Q52)</f>
        <v/>
      </c>
      <c r="T52">
        <f t="shared" si="5"/>
        <v>31</v>
      </c>
      <c r="U52">
        <f>Summary!$E$44*(T52-0.5)</f>
        <v>274.5</v>
      </c>
      <c r="V52" s="1">
        <f>Summary!$E$32-SUM('Crossing Event Calculation'!$W$22:$W51)</f>
        <v>0.21702656958299016</v>
      </c>
      <c r="W52" s="1">
        <f t="shared" si="6"/>
        <v>9.8335682260162673E-3</v>
      </c>
      <c r="X52" s="27" t="str">
        <f>IF(T52&gt;Summary!$E$45,"",W52)</f>
        <v/>
      </c>
      <c r="AA52">
        <f t="shared" si="7"/>
        <v>31</v>
      </c>
      <c r="AB52">
        <f>Summary!$F$44*(AA52-0.5)</f>
        <v>219.59999999999997</v>
      </c>
      <c r="AC52" s="1">
        <f>IF(Summary!F$41=1,0,Summary!$F$31*(Summary!$F$41)*(1-Summary!$F$41)^$A51)</f>
        <v>1.7907361184952775E-4</v>
      </c>
      <c r="AD52" s="1" t="str">
        <f>IF(AA52&gt;Summary!$F$45,"",AC52)</f>
        <v/>
      </c>
      <c r="AE52" s="3"/>
      <c r="AF52" s="3"/>
      <c r="AG52">
        <f t="shared" si="8"/>
        <v>31</v>
      </c>
      <c r="AH52">
        <f>Summary!$F$44*(AG52-0.5)</f>
        <v>219.59999999999997</v>
      </c>
      <c r="AI52" s="1">
        <f>Summary!$F$32-SUM('Crossing Event Calculation'!$AJ$22:$AJ51)</f>
        <v>2.8607368507170605E-2</v>
      </c>
      <c r="AJ52" s="1">
        <f t="shared" si="11"/>
        <v>3.1284786509904691E-3</v>
      </c>
      <c r="AK52" s="27" t="str">
        <f>IF(AG52&gt;Summary!$F$45,"",AJ52)</f>
        <v/>
      </c>
      <c r="AN52">
        <f t="shared" si="9"/>
        <v>31</v>
      </c>
      <c r="AO52">
        <f>Summary!$F$44*(AN52-0.5)</f>
        <v>219.59999999999997</v>
      </c>
      <c r="AP52" s="1">
        <f>Summary!$F$32-SUM('Crossing Event Calculation'!$AQ$22:$AQ51)</f>
        <v>0.15340821805191518</v>
      </c>
      <c r="AQ52" s="1">
        <f t="shared" si="12"/>
        <v>8.9096399822328649E-3</v>
      </c>
      <c r="AR52" s="27" t="str">
        <f>IF(AN52&gt;Summary!$F$45,"",AQ52)</f>
        <v/>
      </c>
      <c r="AT52">
        <f t="shared" si="10"/>
        <v>31</v>
      </c>
      <c r="AU52">
        <f>Summary!$F$44*(AT52-0.5)</f>
        <v>219.59999999999997</v>
      </c>
      <c r="AV52" s="1">
        <f>Summary!$F$32-SUM('Crossing Event Calculation'!$AW$22:$AW51)</f>
        <v>0.39662414104135357</v>
      </c>
      <c r="AW52" s="1">
        <f t="shared" si="13"/>
        <v>1.1023230015317515E-2</v>
      </c>
      <c r="AX52" s="27" t="str">
        <f>IF(AT52&gt;Summary!$F$45,"",AW52)</f>
        <v/>
      </c>
    </row>
    <row r="53" spans="1:50">
      <c r="A53">
        <f t="shared" si="0"/>
        <v>32</v>
      </c>
      <c r="B53">
        <f>Summary!$E$44*(A53-0.5)</f>
        <v>283.5</v>
      </c>
      <c r="C53" s="1">
        <f>IF(Summary!E$41=1,0,Summary!$E$31*(Summary!$E$41)*(1-Summary!$E$41)^$A52)</f>
        <v>1.2720057891132497E-4</v>
      </c>
      <c r="D53" s="1" t="str">
        <f>IF(A53&gt;Summary!$E$45,"",C53)</f>
        <v/>
      </c>
      <c r="G53">
        <f t="shared" si="1"/>
        <v>32</v>
      </c>
      <c r="H53">
        <f>Summary!$E$44*(G53-0.5)</f>
        <v>283.5</v>
      </c>
      <c r="I53" s="1">
        <f>Summary!$E$32-SUM('Crossing Event Calculation'!$J$22:$J52)</f>
        <v>1.4227856458952193E-2</v>
      </c>
      <c r="J53" s="1">
        <f t="shared" si="2"/>
        <v>1.768876114655169E-3</v>
      </c>
      <c r="K53" s="27" t="str">
        <f>IF(G53&gt;Summary!$E$45,"",J53)</f>
        <v/>
      </c>
      <c r="M53" s="3"/>
      <c r="N53">
        <f t="shared" si="3"/>
        <v>32</v>
      </c>
      <c r="O53">
        <f>Summary!$E$44*(N53-0.5)</f>
        <v>283.5</v>
      </c>
      <c r="P53" s="1">
        <f>Summary!$E$32-SUM('Crossing Event Calculation'!$Q$22:$Q52)</f>
        <v>6.730323177081432E-2</v>
      </c>
      <c r="Q53" s="1">
        <f t="shared" si="4"/>
        <v>5.3377547464117103E-3</v>
      </c>
      <c r="R53" s="27" t="str">
        <f>IF(N53&gt;Summary!$E$45,"",Q53)</f>
        <v/>
      </c>
      <c r="S53" s="3"/>
      <c r="T53">
        <f t="shared" si="5"/>
        <v>32</v>
      </c>
      <c r="U53">
        <f>Summary!$E$44*(T53-0.5)</f>
        <v>283.5</v>
      </c>
      <c r="V53" s="1">
        <f>Summary!$E$32-SUM('Crossing Event Calculation'!$W$22:$W52)</f>
        <v>0.20719300135697394</v>
      </c>
      <c r="W53" s="1">
        <f t="shared" si="6"/>
        <v>9.3880049742839089E-3</v>
      </c>
      <c r="X53" s="27" t="str">
        <f>IF(T53&gt;Summary!$E$45,"",W53)</f>
        <v/>
      </c>
      <c r="AA53">
        <f t="shared" si="7"/>
        <v>32</v>
      </c>
      <c r="AB53">
        <f>Summary!$F$44*(AA53-0.5)</f>
        <v>226.79999999999998</v>
      </c>
      <c r="AC53" s="1">
        <f>IF(Summary!F$41=1,0,Summary!$F$31*(Summary!$F$41)*(1-Summary!$F$41)^$A52)</f>
        <v>1.4325888947962223E-4</v>
      </c>
      <c r="AD53" s="1" t="str">
        <f>IF(AA53&gt;Summary!$F$45,"",AC53)</f>
        <v/>
      </c>
      <c r="AG53">
        <f t="shared" si="8"/>
        <v>32</v>
      </c>
      <c r="AH53">
        <f>Summary!$F$44*(AG53-0.5)</f>
        <v>226.79999999999998</v>
      </c>
      <c r="AI53" s="1">
        <f>Summary!$F$32-SUM('Crossing Event Calculation'!$AJ$22:$AJ52)</f>
        <v>2.5478889856180187E-2</v>
      </c>
      <c r="AJ53" s="1">
        <f t="shared" si="11"/>
        <v>2.7863507594561698E-3</v>
      </c>
      <c r="AK53" s="27" t="str">
        <f>IF(AG53&gt;Summary!$F$45,"",AJ53)</f>
        <v/>
      </c>
      <c r="AM53" s="3"/>
      <c r="AN53">
        <f t="shared" si="9"/>
        <v>32</v>
      </c>
      <c r="AO53">
        <f>Summary!$F$44*(AN53-0.5)</f>
        <v>226.79999999999998</v>
      </c>
      <c r="AP53" s="1">
        <f>Summary!$F$32-SUM('Crossing Event Calculation'!$AQ$22:$AQ52)</f>
        <v>0.14449857806968236</v>
      </c>
      <c r="AQ53" s="1">
        <f t="shared" si="12"/>
        <v>8.3921860568757604E-3</v>
      </c>
      <c r="AR53" s="27" t="str">
        <f>IF(AN53&gt;Summary!$F$45,"",AQ53)</f>
        <v/>
      </c>
      <c r="AS53" s="3"/>
      <c r="AT53">
        <f t="shared" si="10"/>
        <v>32</v>
      </c>
      <c r="AU53">
        <f>Summary!$F$44*(AT53-0.5)</f>
        <v>226.79999999999998</v>
      </c>
      <c r="AV53" s="1">
        <f>Summary!$F$32-SUM('Crossing Event Calculation'!$AW$22:$AW52)</f>
        <v>0.38560091102603611</v>
      </c>
      <c r="AW53" s="1">
        <f t="shared" si="13"/>
        <v>1.0716865406114549E-2</v>
      </c>
      <c r="AX53" s="27" t="str">
        <f>IF(AT53&gt;Summary!$F$45,"",AW53)</f>
        <v/>
      </c>
    </row>
    <row r="54" spans="1:50">
      <c r="A54">
        <f t="shared" si="0"/>
        <v>33</v>
      </c>
      <c r="B54">
        <f>Summary!$E$44*(A54-0.5)</f>
        <v>292.5</v>
      </c>
      <c r="C54" s="1">
        <f>IF(Summary!E$41=1,0,Summary!$E$31*(Summary!$E$41)*(1-Summary!$E$41)^$A53)</f>
        <v>1.0176046312905998E-4</v>
      </c>
      <c r="D54" s="1" t="str">
        <f>IF(A54&gt;Summary!$E$45,"",C54)</f>
        <v/>
      </c>
      <c r="G54">
        <f t="shared" si="1"/>
        <v>33</v>
      </c>
      <c r="H54">
        <f>Summary!$E$44*(G54-0.5)</f>
        <v>292.5</v>
      </c>
      <c r="I54" s="1">
        <f>Summary!$E$32-SUM('Crossing Event Calculation'!$J$22:$J53)</f>
        <v>1.2458980344297044E-2</v>
      </c>
      <c r="J54" s="1">
        <f t="shared" si="2"/>
        <v>1.5489608577066208E-3</v>
      </c>
      <c r="K54" s="27" t="str">
        <f>IF(G54&gt;Summary!$E$45,"",J54)</f>
        <v/>
      </c>
      <c r="N54">
        <f t="shared" si="3"/>
        <v>33</v>
      </c>
      <c r="O54">
        <f>Summary!$E$44*(N54-0.5)</f>
        <v>292.5</v>
      </c>
      <c r="P54" s="1">
        <f>Summary!$E$32-SUM('Crossing Event Calculation'!$Q$22:$Q53)</f>
        <v>6.1965477024402582E-2</v>
      </c>
      <c r="Q54" s="1">
        <f t="shared" si="4"/>
        <v>4.9144225380883038E-3</v>
      </c>
      <c r="R54" s="27" t="str">
        <f>IF(N54&gt;Summary!$E$45,"",Q54)</f>
        <v/>
      </c>
      <c r="T54">
        <f t="shared" si="5"/>
        <v>33</v>
      </c>
      <c r="U54">
        <f>Summary!$E$44*(T54-0.5)</f>
        <v>292.5</v>
      </c>
      <c r="V54" s="1">
        <f>Summary!$E$32-SUM('Crossing Event Calculation'!$W$22:$W53)</f>
        <v>0.19780499638269</v>
      </c>
      <c r="W54" s="1">
        <f t="shared" si="6"/>
        <v>8.9626303872082959E-3</v>
      </c>
      <c r="X54" s="27" t="str">
        <f>IF(T54&gt;Summary!$E$45,"",W54)</f>
        <v/>
      </c>
      <c r="AA54">
        <f t="shared" si="7"/>
        <v>33</v>
      </c>
      <c r="AB54">
        <f>Summary!$F$44*(AA54-0.5)</f>
        <v>233.99999999999997</v>
      </c>
      <c r="AC54" s="1">
        <f>IF(Summary!F$41=1,0,Summary!$F$31*(Summary!$F$41)*(1-Summary!$F$41)^$A53)</f>
        <v>1.146071115836978E-4</v>
      </c>
      <c r="AD54" s="1" t="str">
        <f>IF(AA54&gt;Summary!$F$45,"",AC54)</f>
        <v/>
      </c>
      <c r="AG54">
        <f t="shared" si="8"/>
        <v>33</v>
      </c>
      <c r="AH54">
        <f>Summary!$F$44*(AG54-0.5)</f>
        <v>233.99999999999997</v>
      </c>
      <c r="AI54" s="1">
        <f>Summary!$F$32-SUM('Crossing Event Calculation'!$AJ$22:$AJ53)</f>
        <v>2.2692539096723974E-2</v>
      </c>
      <c r="AJ54" s="1">
        <f t="shared" si="11"/>
        <v>2.4816376970525147E-3</v>
      </c>
      <c r="AK54" s="27" t="str">
        <f>IF(AG54&gt;Summary!$F$45,"",AJ54)</f>
        <v/>
      </c>
      <c r="AN54">
        <f t="shared" si="9"/>
        <v>33</v>
      </c>
      <c r="AO54">
        <f>Summary!$F$44*(AN54-0.5)</f>
        <v>233.99999999999997</v>
      </c>
      <c r="AP54" s="1">
        <f>Summary!$F$32-SUM('Crossing Event Calculation'!$AQ$22:$AQ53)</f>
        <v>0.13610639201280661</v>
      </c>
      <c r="AQ54" s="1">
        <f t="shared" si="12"/>
        <v>7.9047848121433974E-3</v>
      </c>
      <c r="AR54" s="27" t="str">
        <f>IF(AN54&gt;Summary!$F$45,"",AQ54)</f>
        <v/>
      </c>
      <c r="AT54">
        <f t="shared" si="10"/>
        <v>33</v>
      </c>
      <c r="AU54">
        <f>Summary!$F$44*(AT54-0.5)</f>
        <v>233.99999999999997</v>
      </c>
      <c r="AV54" s="1">
        <f>Summary!$F$32-SUM('Crossing Event Calculation'!$AW$22:$AW53)</f>
        <v>0.37488404561992161</v>
      </c>
      <c r="AW54" s="1">
        <f t="shared" si="13"/>
        <v>1.0419015476696152E-2</v>
      </c>
      <c r="AX54" s="27" t="str">
        <f>IF(AT54&gt;Summary!$F$45,"",AW54)</f>
        <v/>
      </c>
    </row>
    <row r="55" spans="1:50">
      <c r="A55">
        <f t="shared" si="0"/>
        <v>34</v>
      </c>
      <c r="B55">
        <f>Summary!$E$44*(A55-0.5)</f>
        <v>301.5</v>
      </c>
      <c r="C55" s="1">
        <f>IF(Summary!E$41=1,0,Summary!$E$31*(Summary!$E$41)*(1-Summary!$E$41)^$A54)</f>
        <v>8.1408370503247986E-5</v>
      </c>
      <c r="D55" s="1" t="str">
        <f>IF(A55&gt;Summary!$E$45,"",C55)</f>
        <v/>
      </c>
      <c r="G55">
        <f t="shared" si="1"/>
        <v>34</v>
      </c>
      <c r="H55">
        <f>Summary!$E$44*(G55-0.5)</f>
        <v>301.5</v>
      </c>
      <c r="I55" s="1">
        <f>Summary!$E$32-SUM('Crossing Event Calculation'!$J$22:$J54)</f>
        <v>1.0910019486590428E-2</v>
      </c>
      <c r="J55" s="1">
        <f t="shared" si="2"/>
        <v>1.3563865320070491E-3</v>
      </c>
      <c r="K55" s="27" t="str">
        <f>IF(G55&gt;Summary!$E$45,"",J55)</f>
        <v/>
      </c>
      <c r="N55">
        <f t="shared" si="3"/>
        <v>34</v>
      </c>
      <c r="O55">
        <f>Summary!$E$44*(N55-0.5)</f>
        <v>301.5</v>
      </c>
      <c r="P55" s="1">
        <f>Summary!$E$32-SUM('Crossing Event Calculation'!$Q$22:$Q54)</f>
        <v>5.7051054486314312E-2</v>
      </c>
      <c r="Q55" s="1">
        <f t="shared" si="4"/>
        <v>4.5246644010960065E-3</v>
      </c>
      <c r="R55" s="27" t="str">
        <f>IF(N55&gt;Summary!$E$45,"",Q55)</f>
        <v/>
      </c>
      <c r="T55">
        <f t="shared" si="5"/>
        <v>34</v>
      </c>
      <c r="U55">
        <f>Summary!$E$44*(T55-0.5)</f>
        <v>301.5</v>
      </c>
      <c r="V55" s="1">
        <f>Summary!$E$32-SUM('Crossing Event Calculation'!$W$22:$W54)</f>
        <v>0.18884236599548165</v>
      </c>
      <c r="W55" s="1">
        <f t="shared" si="6"/>
        <v>8.5565297076162627E-3</v>
      </c>
      <c r="X55" s="27" t="str">
        <f>IF(T55&gt;Summary!$E$45,"",W55)</f>
        <v/>
      </c>
      <c r="AA55">
        <f t="shared" si="7"/>
        <v>34</v>
      </c>
      <c r="AB55">
        <f>Summary!$F$44*(AA55-0.5)</f>
        <v>241.2</v>
      </c>
      <c r="AC55" s="1">
        <f>IF(Summary!F$41=1,0,Summary!$F$31*(Summary!$F$41)*(1-Summary!$F$41)^$A54)</f>
        <v>9.1685689266958248E-5</v>
      </c>
      <c r="AD55" s="1" t="str">
        <f>IF(AA55&gt;Summary!$F$45,"",AC55)</f>
        <v/>
      </c>
      <c r="AG55">
        <f t="shared" si="8"/>
        <v>34</v>
      </c>
      <c r="AH55">
        <f>Summary!$F$44*(AG55-0.5)</f>
        <v>241.2</v>
      </c>
      <c r="AI55" s="1">
        <f>Summary!$F$32-SUM('Crossing Event Calculation'!$AJ$22:$AJ54)</f>
        <v>2.021090139967141E-2</v>
      </c>
      <c r="AJ55" s="1">
        <f t="shared" si="11"/>
        <v>2.2102478083678538E-3</v>
      </c>
      <c r="AK55" s="27" t="str">
        <f>IF(AG55&gt;Summary!$F$45,"",AJ55)</f>
        <v/>
      </c>
      <c r="AN55">
        <f t="shared" si="9"/>
        <v>34</v>
      </c>
      <c r="AO55">
        <f>Summary!$F$44*(AN55-0.5)</f>
        <v>241.2</v>
      </c>
      <c r="AP55" s="1">
        <f>Summary!$F$32-SUM('Crossing Event Calculation'!$AQ$22:$AQ54)</f>
        <v>0.1282016072006632</v>
      </c>
      <c r="AQ55" s="1">
        <f t="shared" si="12"/>
        <v>7.4456908489413335E-3</v>
      </c>
      <c r="AR55" s="27" t="str">
        <f>IF(AN55&gt;Summary!$F$45,"",AQ55)</f>
        <v/>
      </c>
      <c r="AT55">
        <f t="shared" si="10"/>
        <v>34</v>
      </c>
      <c r="AU55">
        <f>Summary!$F$44*(AT55-0.5)</f>
        <v>241.2</v>
      </c>
      <c r="AV55" s="1">
        <f>Summary!$F$32-SUM('Crossing Event Calculation'!$AW$22:$AW54)</f>
        <v>0.36446503014322551</v>
      </c>
      <c r="AW55" s="1">
        <f t="shared" si="13"/>
        <v>1.0129443581674261E-2</v>
      </c>
      <c r="AX55" s="27" t="str">
        <f>IF(AT55&gt;Summary!$F$45,"",AW55)</f>
        <v/>
      </c>
    </row>
    <row r="56" spans="1:50">
      <c r="A56">
        <f t="shared" si="0"/>
        <v>35</v>
      </c>
      <c r="B56">
        <f>Summary!$E$44*(A56-0.5)</f>
        <v>310.5</v>
      </c>
      <c r="C56" s="1">
        <f>IF(Summary!E$41=1,0,Summary!$E$31*(Summary!$E$41)*(1-Summary!$E$41)^$A55)</f>
        <v>6.5126696402598402E-5</v>
      </c>
      <c r="D56" s="1" t="str">
        <f>IF(A56&gt;Summary!$E$45,"",C56)</f>
        <v/>
      </c>
      <c r="G56">
        <f t="shared" si="1"/>
        <v>35</v>
      </c>
      <c r="H56">
        <f>Summary!$E$44*(G56-0.5)</f>
        <v>310.5</v>
      </c>
      <c r="I56" s="1">
        <f>Summary!$E$32-SUM('Crossing Event Calculation'!$J$22:$J55)</f>
        <v>9.5536329545833354E-3</v>
      </c>
      <c r="J56" s="1">
        <f t="shared" si="2"/>
        <v>1.187753980390486E-3</v>
      </c>
      <c r="K56" s="27" t="str">
        <f>IF(G56&gt;Summary!$E$45,"",J56)</f>
        <v/>
      </c>
      <c r="N56">
        <f t="shared" si="3"/>
        <v>35</v>
      </c>
      <c r="O56">
        <f>Summary!$E$44*(N56-0.5)</f>
        <v>310.5</v>
      </c>
      <c r="P56" s="1">
        <f>Summary!$E$32-SUM('Crossing Event Calculation'!$Q$22:$Q55)</f>
        <v>5.2526390085218311E-2</v>
      </c>
      <c r="Q56" s="1">
        <f t="shared" si="4"/>
        <v>4.1658176080458182E-3</v>
      </c>
      <c r="R56" s="27" t="str">
        <f>IF(N56&gt;Summary!$E$45,"",Q56)</f>
        <v/>
      </c>
      <c r="T56">
        <f t="shared" si="5"/>
        <v>35</v>
      </c>
      <c r="U56">
        <f>Summary!$E$44*(T56-0.5)</f>
        <v>310.5</v>
      </c>
      <c r="V56" s="1">
        <f>Summary!$E$32-SUM('Crossing Event Calculation'!$W$22:$W55)</f>
        <v>0.18028583628786543</v>
      </c>
      <c r="W56" s="1">
        <f t="shared" si="6"/>
        <v>8.1688296263798792E-3</v>
      </c>
      <c r="X56" s="27" t="str">
        <f>IF(T56&gt;Summary!$E$45,"",W56)</f>
        <v/>
      </c>
      <c r="AA56">
        <f t="shared" si="7"/>
        <v>35</v>
      </c>
      <c r="AB56">
        <f>Summary!$F$44*(AA56-0.5)</f>
        <v>248.39999999999998</v>
      </c>
      <c r="AC56" s="1">
        <f>IF(Summary!F$41=1,0,Summary!$F$31*(Summary!$F$41)*(1-Summary!$F$41)^$A55)</f>
        <v>7.3348551413566612E-5</v>
      </c>
      <c r="AD56" s="1" t="str">
        <f>IF(AA56&gt;Summary!$F$45,"",AC56)</f>
        <v/>
      </c>
      <c r="AG56">
        <f t="shared" si="8"/>
        <v>35</v>
      </c>
      <c r="AH56">
        <f>Summary!$F$44*(AG56-0.5)</f>
        <v>248.39999999999998</v>
      </c>
      <c r="AI56" s="1">
        <f>Summary!$F$32-SUM('Crossing Event Calculation'!$AJ$22:$AJ55)</f>
        <v>1.8000653591303539E-2</v>
      </c>
      <c r="AJ56" s="1">
        <f t="shared" si="11"/>
        <v>1.9685368981125417E-3</v>
      </c>
      <c r="AK56" s="27" t="str">
        <f>IF(AG56&gt;Summary!$F$45,"",AJ56)</f>
        <v/>
      </c>
      <c r="AN56">
        <f t="shared" si="9"/>
        <v>35</v>
      </c>
      <c r="AO56">
        <f>Summary!$F$44*(AN56-0.5)</f>
        <v>248.39999999999998</v>
      </c>
      <c r="AP56" s="1">
        <f>Summary!$F$32-SUM('Crossing Event Calculation'!$AQ$22:$AQ55)</f>
        <v>0.12075591635172189</v>
      </c>
      <c r="AQ56" s="1">
        <f t="shared" si="12"/>
        <v>7.0132601374352319E-3</v>
      </c>
      <c r="AR56" s="27" t="str">
        <f>IF(AN56&gt;Summary!$F$45,"",AQ56)</f>
        <v/>
      </c>
      <c r="AT56">
        <f t="shared" si="10"/>
        <v>35</v>
      </c>
      <c r="AU56">
        <f>Summary!$F$44*(AT56-0.5)</f>
        <v>248.39999999999998</v>
      </c>
      <c r="AV56" s="1">
        <f>Summary!$F$32-SUM('Crossing Event Calculation'!$AW$22:$AW55)</f>
        <v>0.35433558656155129</v>
      </c>
      <c r="AW56" s="1">
        <f t="shared" si="13"/>
        <v>9.8479196526597267E-3</v>
      </c>
      <c r="AX56" s="27" t="str">
        <f>IF(AT56&gt;Summary!$F$45,"",AW56)</f>
        <v/>
      </c>
    </row>
    <row r="57" spans="1:50">
      <c r="A57">
        <f t="shared" si="0"/>
        <v>36</v>
      </c>
      <c r="B57">
        <f>Summary!$E$44*(A57-0.5)</f>
        <v>319.5</v>
      </c>
      <c r="C57" s="1">
        <f>IF(Summary!E$41=1,0,Summary!$E$31*(Summary!$E$41)*(1-Summary!$E$41)^$A56)</f>
        <v>5.2101357122078723E-5</v>
      </c>
      <c r="D57" s="1" t="str">
        <f>IF(A57&gt;Summary!$E$45,"",C57)</f>
        <v/>
      </c>
      <c r="G57">
        <f t="shared" si="1"/>
        <v>36</v>
      </c>
      <c r="H57">
        <f>Summary!$E$44*(G57-0.5)</f>
        <v>319.5</v>
      </c>
      <c r="I57" s="1">
        <f>Summary!$E$32-SUM('Crossing Event Calculation'!$J$22:$J56)</f>
        <v>8.3658789741928308E-3</v>
      </c>
      <c r="J57" s="1">
        <f t="shared" si="2"/>
        <v>1.040086645394467E-3</v>
      </c>
      <c r="K57" s="27" t="str">
        <f>IF(G57&gt;Summary!$E$45,"",J57)</f>
        <v/>
      </c>
      <c r="N57">
        <f t="shared" si="3"/>
        <v>36</v>
      </c>
      <c r="O57">
        <f>Summary!$E$44*(N57-0.5)</f>
        <v>319.5</v>
      </c>
      <c r="P57" s="1">
        <f>Summary!$E$32-SUM('Crossing Event Calculation'!$Q$22:$Q56)</f>
        <v>4.8360572477172514E-2</v>
      </c>
      <c r="Q57" s="1">
        <f t="shared" si="4"/>
        <v>3.8354306099035612E-3</v>
      </c>
      <c r="R57" s="27" t="str">
        <f>IF(N57&gt;Summary!$E$45,"",Q57)</f>
        <v/>
      </c>
      <c r="T57">
        <f t="shared" si="5"/>
        <v>36</v>
      </c>
      <c r="U57">
        <f>Summary!$E$44*(T57-0.5)</f>
        <v>319.5</v>
      </c>
      <c r="V57" s="1">
        <f>Summary!$E$32-SUM('Crossing Event Calculation'!$W$22:$W56)</f>
        <v>0.17211700666148555</v>
      </c>
      <c r="W57" s="1">
        <f t="shared" si="6"/>
        <v>7.79869640438748E-3</v>
      </c>
      <c r="X57" s="27" t="str">
        <f>IF(T57&gt;Summary!$E$45,"",W57)</f>
        <v/>
      </c>
      <c r="AA57">
        <f t="shared" si="7"/>
        <v>36</v>
      </c>
      <c r="AB57">
        <f>Summary!$F$44*(AA57-0.5)</f>
        <v>255.59999999999997</v>
      </c>
      <c r="AC57" s="1">
        <f>IF(Summary!F$41=1,0,Summary!$F$31*(Summary!$F$41)*(1-Summary!$F$41)^$A56)</f>
        <v>5.8678841130853292E-5</v>
      </c>
      <c r="AD57" s="1" t="str">
        <f>IF(AA57&gt;Summary!$F$45,"",AC57)</f>
        <v/>
      </c>
      <c r="AG57">
        <f t="shared" si="8"/>
        <v>36</v>
      </c>
      <c r="AH57">
        <f>Summary!$F$44*(AG57-0.5)</f>
        <v>255.59999999999997</v>
      </c>
      <c r="AI57" s="1">
        <f>Summary!$F$32-SUM('Crossing Event Calculation'!$AJ$22:$AJ56)</f>
        <v>1.6032116693191045E-2</v>
      </c>
      <c r="AJ57" s="1">
        <f t="shared" si="11"/>
        <v>1.7532592972423929E-3</v>
      </c>
      <c r="AK57" s="27" t="str">
        <f>IF(AG57&gt;Summary!$F$45,"",AJ57)</f>
        <v/>
      </c>
      <c r="AN57">
        <f t="shared" si="9"/>
        <v>36</v>
      </c>
      <c r="AO57">
        <f>Summary!$F$44*(AN57-0.5)</f>
        <v>255.59999999999997</v>
      </c>
      <c r="AP57" s="1">
        <f>Summary!$F$32-SUM('Crossing Event Calculation'!$AQ$22:$AQ56)</f>
        <v>0.1137426562142867</v>
      </c>
      <c r="AQ57" s="1">
        <f t="shared" si="12"/>
        <v>6.6059441297286131E-3</v>
      </c>
      <c r="AR57" s="27" t="str">
        <f>IF(AN57&gt;Summary!$F$45,"",AQ57)</f>
        <v/>
      </c>
      <c r="AT57">
        <f t="shared" si="10"/>
        <v>36</v>
      </c>
      <c r="AU57">
        <f>Summary!$F$44*(AT57-0.5)</f>
        <v>255.59999999999997</v>
      </c>
      <c r="AV57" s="1">
        <f>Summary!$F$32-SUM('Crossing Event Calculation'!$AW$22:$AW56)</f>
        <v>0.34448766690889154</v>
      </c>
      <c r="AW57" s="1">
        <f t="shared" si="13"/>
        <v>9.5742200154701803E-3</v>
      </c>
      <c r="AX57" s="27" t="str">
        <f>IF(AT57&gt;Summary!$F$45,"",AW57)</f>
        <v/>
      </c>
    </row>
    <row r="58" spans="1:50">
      <c r="A58">
        <f t="shared" si="0"/>
        <v>37</v>
      </c>
      <c r="B58">
        <f>Summary!$E$44*(A58-0.5)</f>
        <v>328.5</v>
      </c>
      <c r="C58" s="1">
        <f>IF(Summary!E$41=1,0,Summary!$E$31*(Summary!$E$41)*(1-Summary!$E$41)^$A57)</f>
        <v>4.1681085697662985E-5</v>
      </c>
      <c r="D58" s="1" t="str">
        <f>IF(A58&gt;Summary!$E$45,"",C58)</f>
        <v/>
      </c>
      <c r="G58">
        <f t="shared" si="1"/>
        <v>37</v>
      </c>
      <c r="H58">
        <f>Summary!$E$44*(G58-0.5)</f>
        <v>328.5</v>
      </c>
      <c r="I58" s="1">
        <f>Summary!$E$32-SUM('Crossing Event Calculation'!$J$22:$J57)</f>
        <v>7.3257923287983751E-3</v>
      </c>
      <c r="J58" s="1">
        <f t="shared" si="2"/>
        <v>9.1077802961542047E-4</v>
      </c>
      <c r="K58" s="27" t="str">
        <f>IF(G58&gt;Summary!$E$45,"",J58)</f>
        <v/>
      </c>
      <c r="N58">
        <f t="shared" si="3"/>
        <v>37</v>
      </c>
      <c r="O58">
        <f>Summary!$E$44*(N58-0.5)</f>
        <v>328.5</v>
      </c>
      <c r="P58" s="1">
        <f>Summary!$E$32-SUM('Crossing Event Calculation'!$Q$22:$Q57)</f>
        <v>4.4525141867268969E-2</v>
      </c>
      <c r="Q58" s="1">
        <f t="shared" si="4"/>
        <v>3.5312462876371342E-3</v>
      </c>
      <c r="R58" s="27" t="str">
        <f>IF(N58&gt;Summary!$E$45,"",Q58)</f>
        <v/>
      </c>
      <c r="T58">
        <f t="shared" si="5"/>
        <v>37</v>
      </c>
      <c r="U58">
        <f>Summary!$E$44*(T58-0.5)</f>
        <v>328.5</v>
      </c>
      <c r="V58" s="1">
        <f>Summary!$E$32-SUM('Crossing Event Calculation'!$W$22:$W57)</f>
        <v>0.16431831025709809</v>
      </c>
      <c r="W58" s="1">
        <f t="shared" si="6"/>
        <v>7.445334079609056E-3</v>
      </c>
      <c r="X58" s="27" t="str">
        <f>IF(T58&gt;Summary!$E$45,"",W58)</f>
        <v/>
      </c>
      <c r="AA58">
        <f t="shared" si="7"/>
        <v>37</v>
      </c>
      <c r="AB58">
        <f>Summary!$F$44*(AA58-0.5)</f>
        <v>262.79999999999995</v>
      </c>
      <c r="AC58" s="1">
        <f>IF(Summary!F$41=1,0,Summary!$F$31*(Summary!$F$41)*(1-Summary!$F$41)^$A57)</f>
        <v>4.6943072904682645E-5</v>
      </c>
      <c r="AD58" s="1" t="str">
        <f>IF(AA58&gt;Summary!$F$45,"",AC58)</f>
        <v/>
      </c>
      <c r="AG58">
        <f t="shared" si="8"/>
        <v>37</v>
      </c>
      <c r="AH58">
        <f>Summary!$F$44*(AG58-0.5)</f>
        <v>262.79999999999995</v>
      </c>
      <c r="AI58" s="1">
        <f>Summary!$F$32-SUM('Crossing Event Calculation'!$AJ$22:$AJ57)</f>
        <v>1.4278857395948696E-2</v>
      </c>
      <c r="AJ58" s="1">
        <f t="shared" si="11"/>
        <v>1.5615242804512335E-3</v>
      </c>
      <c r="AK58" s="27" t="str">
        <f>IF(AG58&gt;Summary!$F$45,"",AJ58)</f>
        <v/>
      </c>
      <c r="AN58">
        <f t="shared" si="9"/>
        <v>37</v>
      </c>
      <c r="AO58">
        <f>Summary!$F$44*(AN58-0.5)</f>
        <v>262.79999999999995</v>
      </c>
      <c r="AP58" s="1">
        <f>Summary!$F$32-SUM('Crossing Event Calculation'!$AQ$22:$AQ57)</f>
        <v>0.10713671208455811</v>
      </c>
      <c r="AQ58" s="1">
        <f t="shared" si="12"/>
        <v>6.2222842144644347E-3</v>
      </c>
      <c r="AR58" s="27" t="str">
        <f>IF(AN58&gt;Summary!$F$45,"",AQ58)</f>
        <v/>
      </c>
      <c r="AT58">
        <f t="shared" si="10"/>
        <v>37</v>
      </c>
      <c r="AU58">
        <f>Summary!$F$44*(AT58-0.5)</f>
        <v>262.79999999999995</v>
      </c>
      <c r="AV58" s="1">
        <f>Summary!$F$32-SUM('Crossing Event Calculation'!$AW$22:$AW57)</f>
        <v>0.3349134468934214</v>
      </c>
      <c r="AW58" s="1">
        <f t="shared" si="13"/>
        <v>9.3081272124181848E-3</v>
      </c>
      <c r="AX58" s="27" t="str">
        <f>IF(AT58&gt;Summary!$F$45,"",AW58)</f>
        <v/>
      </c>
    </row>
    <row r="59" spans="1:50">
      <c r="A59">
        <f t="shared" si="0"/>
        <v>38</v>
      </c>
      <c r="B59">
        <f>Summary!$E$44*(A59-0.5)</f>
        <v>337.5</v>
      </c>
      <c r="C59" s="1">
        <f>IF(Summary!E$41=1,0,Summary!$E$31*(Summary!$E$41)*(1-Summary!$E$41)^$A58)</f>
        <v>3.3344868558130391E-5</v>
      </c>
      <c r="D59" s="1" t="str">
        <f>IF(A59&gt;Summary!$E$45,"",C59)</f>
        <v/>
      </c>
      <c r="G59">
        <f t="shared" si="1"/>
        <v>38</v>
      </c>
      <c r="H59">
        <f>Summary!$E$44*(G59-0.5)</f>
        <v>337.5</v>
      </c>
      <c r="I59" s="1">
        <f>Summary!$E$32-SUM('Crossing Event Calculation'!$J$22:$J58)</f>
        <v>6.4150142991830084E-3</v>
      </c>
      <c r="J59" s="1">
        <f t="shared" si="2"/>
        <v>7.9754568804750686E-4</v>
      </c>
      <c r="K59" s="27" t="str">
        <f>IF(G59&gt;Summary!$E$45,"",J59)</f>
        <v/>
      </c>
      <c r="N59">
        <f t="shared" si="3"/>
        <v>38</v>
      </c>
      <c r="O59">
        <f>Summary!$E$44*(N59-0.5)</f>
        <v>337.5</v>
      </c>
      <c r="P59" s="1">
        <f>Summary!$E$32-SUM('Crossing Event Calculation'!$Q$22:$Q58)</f>
        <v>4.0993895579631845E-2</v>
      </c>
      <c r="Q59" s="1">
        <f t="shared" si="4"/>
        <v>3.2511865321595743E-3</v>
      </c>
      <c r="R59" s="27" t="str">
        <f>IF(N59&gt;Summary!$E$45,"",Q59)</f>
        <v/>
      </c>
      <c r="T59">
        <f t="shared" si="5"/>
        <v>38</v>
      </c>
      <c r="U59">
        <f>Summary!$E$44*(T59-0.5)</f>
        <v>337.5</v>
      </c>
      <c r="V59" s="1">
        <f>Summary!$E$32-SUM('Crossing Event Calculation'!$W$22:$W58)</f>
        <v>0.15687297617748908</v>
      </c>
      <c r="W59" s="1">
        <f t="shared" si="6"/>
        <v>7.1079827554002368E-3</v>
      </c>
      <c r="X59" s="27" t="str">
        <f>IF(T59&gt;Summary!$E$45,"",W59)</f>
        <v/>
      </c>
      <c r="AA59">
        <f t="shared" si="7"/>
        <v>38</v>
      </c>
      <c r="AB59">
        <f>Summary!$F$44*(AA59-0.5)</f>
        <v>270</v>
      </c>
      <c r="AC59" s="1">
        <f>IF(Summary!F$41=1,0,Summary!$F$31*(Summary!$F$41)*(1-Summary!$F$41)^$A58)</f>
        <v>3.7554458323746116E-5</v>
      </c>
      <c r="AD59" s="1" t="str">
        <f>IF(AA59&gt;Summary!$F$45,"",AC59)</f>
        <v/>
      </c>
      <c r="AG59">
        <f t="shared" si="8"/>
        <v>38</v>
      </c>
      <c r="AH59">
        <f>Summary!$F$44*(AG59-0.5)</f>
        <v>270</v>
      </c>
      <c r="AI59" s="1">
        <f>Summary!$F$32-SUM('Crossing Event Calculation'!$AJ$22:$AJ58)</f>
        <v>1.2717333115497498E-2</v>
      </c>
      <c r="AJ59" s="1">
        <f t="shared" si="11"/>
        <v>1.3907572498111967E-3</v>
      </c>
      <c r="AK59" s="27" t="str">
        <f>IF(AG59&gt;Summary!$F$45,"",AJ59)</f>
        <v/>
      </c>
      <c r="AN59">
        <f t="shared" si="9"/>
        <v>38</v>
      </c>
      <c r="AO59">
        <f>Summary!$F$44*(AN59-0.5)</f>
        <v>270</v>
      </c>
      <c r="AP59" s="1">
        <f>Summary!$F$32-SUM('Crossing Event Calculation'!$AQ$22:$AQ58)</f>
        <v>0.10091442787009364</v>
      </c>
      <c r="AQ59" s="1">
        <f t="shared" si="12"/>
        <v>5.8609064934922244E-3</v>
      </c>
      <c r="AR59" s="27" t="str">
        <f>IF(AN59&gt;Summary!$F$45,"",AQ59)</f>
        <v/>
      </c>
      <c r="AT59">
        <f t="shared" si="10"/>
        <v>38</v>
      </c>
      <c r="AU59">
        <f>Summary!$F$44*(AT59-0.5)</f>
        <v>270</v>
      </c>
      <c r="AV59" s="1">
        <f>Summary!$F$32-SUM('Crossing Event Calculation'!$AW$22:$AW58)</f>
        <v>0.32560531968100326</v>
      </c>
      <c r="AW59" s="1">
        <f t="shared" si="13"/>
        <v>9.0494298295384478E-3</v>
      </c>
      <c r="AX59" s="27" t="str">
        <f>IF(AT59&gt;Summary!$F$45,"",AW59)</f>
        <v/>
      </c>
    </row>
    <row r="60" spans="1:50">
      <c r="A60">
        <f t="shared" si="0"/>
        <v>39</v>
      </c>
      <c r="B60">
        <f>Summary!$E$44*(A60-0.5)</f>
        <v>346.5</v>
      </c>
      <c r="C60" s="1">
        <f>IF(Summary!E$41=1,0,Summary!$E$31*(Summary!$E$41)*(1-Summary!$E$41)^$A59)</f>
        <v>2.6675894846504311E-5</v>
      </c>
      <c r="D60" s="1" t="str">
        <f>IF(A60&gt;Summary!$E$45,"",C60)</f>
        <v/>
      </c>
      <c r="G60">
        <f t="shared" si="1"/>
        <v>39</v>
      </c>
      <c r="H60">
        <f>Summary!$E$44*(G60-0.5)</f>
        <v>346.5</v>
      </c>
      <c r="I60" s="1">
        <f>Summary!$E$32-SUM('Crossing Event Calculation'!$J$22:$J59)</f>
        <v>5.6174686111355454E-3</v>
      </c>
      <c r="J60" s="1">
        <f t="shared" si="2"/>
        <v>6.9839094031699214E-4</v>
      </c>
      <c r="K60" s="27" t="str">
        <f>IF(G60&gt;Summary!$E$45,"",J60)</f>
        <v/>
      </c>
      <c r="N60">
        <f t="shared" si="3"/>
        <v>39</v>
      </c>
      <c r="O60">
        <f>Summary!$E$44*(N60-0.5)</f>
        <v>346.5</v>
      </c>
      <c r="P60" s="1">
        <f>Summary!$E$32-SUM('Crossing Event Calculation'!$Q$22:$Q59)</f>
        <v>3.7742709047472234E-2</v>
      </c>
      <c r="Q60" s="1">
        <f t="shared" si="4"/>
        <v>2.9933380472220313E-3</v>
      </c>
      <c r="R60" s="27" t="str">
        <f>IF(N60&gt;Summary!$E$45,"",Q60)</f>
        <v/>
      </c>
      <c r="T60">
        <f t="shared" si="5"/>
        <v>39</v>
      </c>
      <c r="U60">
        <f>Summary!$E$44*(T60-0.5)</f>
        <v>346.5</v>
      </c>
      <c r="V60" s="1">
        <f>Summary!$E$32-SUM('Crossing Event Calculation'!$W$22:$W59)</f>
        <v>0.14976499342208882</v>
      </c>
      <c r="W60" s="1">
        <f t="shared" si="6"/>
        <v>6.78591696636399E-3</v>
      </c>
      <c r="X60" s="27" t="str">
        <f>IF(T60&gt;Summary!$E$45,"",W60)</f>
        <v/>
      </c>
      <c r="AA60">
        <f t="shared" si="7"/>
        <v>39</v>
      </c>
      <c r="AB60">
        <f>Summary!$F$44*(AA60-0.5)</f>
        <v>277.2</v>
      </c>
      <c r="AC60" s="1">
        <f>IF(Summary!F$41=1,0,Summary!$F$31*(Summary!$F$41)*(1-Summary!$F$41)^$A59)</f>
        <v>3.0043566658996893E-5</v>
      </c>
      <c r="AD60" s="1" t="str">
        <f>IF(AA60&gt;Summary!$F$45,"",AC60)</f>
        <v/>
      </c>
      <c r="AG60">
        <f t="shared" si="8"/>
        <v>39</v>
      </c>
      <c r="AH60">
        <f>Summary!$F$44*(AG60-0.5)</f>
        <v>277.2</v>
      </c>
      <c r="AI60" s="1">
        <f>Summary!$F$32-SUM('Crossing Event Calculation'!$AJ$22:$AJ59)</f>
        <v>1.1326575865686306E-2</v>
      </c>
      <c r="AJ60" s="1">
        <f t="shared" si="11"/>
        <v>1.2386651633386524E-3</v>
      </c>
      <c r="AK60" s="27" t="str">
        <f>IF(AG60&gt;Summary!$F$45,"",AJ60)</f>
        <v/>
      </c>
      <c r="AN60">
        <f t="shared" si="9"/>
        <v>39</v>
      </c>
      <c r="AO60">
        <f>Summary!$F$44*(AN60-0.5)</f>
        <v>277.2</v>
      </c>
      <c r="AP60" s="1">
        <f>Summary!$F$32-SUM('Crossing Event Calculation'!$AQ$22:$AQ59)</f>
        <v>9.5053521376601391E-2</v>
      </c>
      <c r="AQ60" s="1">
        <f t="shared" si="12"/>
        <v>5.5205168618958564E-3</v>
      </c>
      <c r="AR60" s="27" t="str">
        <f>IF(AN60&gt;Summary!$F$45,"",AQ60)</f>
        <v/>
      </c>
      <c r="AT60">
        <f t="shared" si="10"/>
        <v>39</v>
      </c>
      <c r="AU60">
        <f>Summary!$F$44*(AT60-0.5)</f>
        <v>277.2</v>
      </c>
      <c r="AV60" s="1">
        <f>Summary!$F$32-SUM('Crossing Event Calculation'!$AW$22:$AW59)</f>
        <v>0.31655588985146477</v>
      </c>
      <c r="AW60" s="1">
        <f t="shared" si="13"/>
        <v>8.7979223286168695E-3</v>
      </c>
      <c r="AX60" s="27" t="str">
        <f>IF(AT60&gt;Summary!$F$45,"",AW60)</f>
        <v/>
      </c>
    </row>
    <row r="61" spans="1:50">
      <c r="A61">
        <f t="shared" si="0"/>
        <v>40</v>
      </c>
      <c r="B61">
        <f>Summary!$E$44*(A61-0.5)</f>
        <v>355.5</v>
      </c>
      <c r="C61" s="1">
        <f>IF(Summary!E$41=1,0,Summary!$E$31*(Summary!$E$41)*(1-Summary!$E$41)^$A60)</f>
        <v>2.1340715877203453E-5</v>
      </c>
      <c r="D61" s="1" t="str">
        <f>IF(A61&gt;Summary!$E$45,"",C61)</f>
        <v/>
      </c>
      <c r="G61">
        <f t="shared" si="1"/>
        <v>40</v>
      </c>
      <c r="H61">
        <f>Summary!$E$44*(G61-0.5)</f>
        <v>355.5</v>
      </c>
      <c r="I61" s="1">
        <f>Summary!$E$32-SUM('Crossing Event Calculation'!$J$22:$J60)</f>
        <v>4.9190776708185613E-3</v>
      </c>
      <c r="J61" s="1">
        <f t="shared" si="2"/>
        <v>6.1156359168704569E-4</v>
      </c>
      <c r="K61" s="27" t="str">
        <f>IF(G61&gt;Summary!$E$45,"",J61)</f>
        <v/>
      </c>
      <c r="N61">
        <f t="shared" si="3"/>
        <v>40</v>
      </c>
      <c r="O61">
        <f>Summary!$E$44*(N61-0.5)</f>
        <v>355.5</v>
      </c>
      <c r="P61" s="1">
        <f>Summary!$E$32-SUM('Crossing Event Calculation'!$Q$22:$Q60)</f>
        <v>3.4749371000250218E-2</v>
      </c>
      <c r="Q61" s="1">
        <f t="shared" si="4"/>
        <v>2.7559392782656985E-3</v>
      </c>
      <c r="R61" s="27" t="str">
        <f>IF(N61&gt;Summary!$E$45,"",Q61)</f>
        <v/>
      </c>
      <c r="T61">
        <f t="shared" si="5"/>
        <v>40</v>
      </c>
      <c r="U61">
        <f>Summary!$E$44*(T61-0.5)</f>
        <v>355.5</v>
      </c>
      <c r="V61" s="1">
        <f>Summary!$E$32-SUM('Crossing Event Calculation'!$W$22:$W60)</f>
        <v>0.14297907645572483</v>
      </c>
      <c r="W61" s="1">
        <f t="shared" si="6"/>
        <v>6.4784441182558494E-3</v>
      </c>
      <c r="X61" s="27" t="str">
        <f>IF(T61&gt;Summary!$E$45,"",W61)</f>
        <v/>
      </c>
      <c r="AA61">
        <f t="shared" si="7"/>
        <v>40</v>
      </c>
      <c r="AB61">
        <f>Summary!$F$44*(AA61-0.5)</f>
        <v>284.39999999999998</v>
      </c>
      <c r="AC61" s="1">
        <f>IF(Summary!F$41=1,0,Summary!$F$31*(Summary!$F$41)*(1-Summary!$F$41)^$A60)</f>
        <v>2.4034853327197519E-5</v>
      </c>
      <c r="AD61" s="1" t="str">
        <f>IF(AA61&gt;Summary!$F$45,"",AC61)</f>
        <v/>
      </c>
      <c r="AG61">
        <f t="shared" si="8"/>
        <v>40</v>
      </c>
      <c r="AH61">
        <f>Summary!$F$44*(AG61-0.5)</f>
        <v>284.39999999999998</v>
      </c>
      <c r="AI61" s="1">
        <f>Summary!$F$32-SUM('Crossing Event Calculation'!$AJ$22:$AJ60)</f>
        <v>1.0087910702347602E-2</v>
      </c>
      <c r="AJ61" s="1">
        <f t="shared" si="11"/>
        <v>1.1032057442641775E-3</v>
      </c>
      <c r="AK61" s="27" t="str">
        <f>IF(AG61&gt;Summary!$F$45,"",AJ61)</f>
        <v/>
      </c>
      <c r="AN61">
        <f t="shared" si="9"/>
        <v>40</v>
      </c>
      <c r="AO61">
        <f>Summary!$F$44*(AN61-0.5)</f>
        <v>284.39999999999998</v>
      </c>
      <c r="AP61" s="1">
        <f>Summary!$F$32-SUM('Crossing Event Calculation'!$AQ$22:$AQ60)</f>
        <v>8.9533004514705583E-2</v>
      </c>
      <c r="AQ61" s="1">
        <f t="shared" si="12"/>
        <v>5.1998963737633856E-3</v>
      </c>
      <c r="AR61" s="27" t="str">
        <f>IF(AN61&gt;Summary!$F$45,"",AQ61)</f>
        <v/>
      </c>
      <c r="AT61">
        <f t="shared" si="10"/>
        <v>40</v>
      </c>
      <c r="AU61">
        <f>Summary!$F$44*(AT61-0.5)</f>
        <v>284.39999999999998</v>
      </c>
      <c r="AV61" s="1">
        <f>Summary!$F$32-SUM('Crossing Event Calculation'!$AW$22:$AW60)</f>
        <v>0.3077579675228479</v>
      </c>
      <c r="AW61" s="1">
        <f t="shared" si="13"/>
        <v>8.5534048838879322E-3</v>
      </c>
      <c r="AX61" s="27" t="str">
        <f>IF(AT61&gt;Summary!$F$45,"",AW61)</f>
        <v/>
      </c>
    </row>
    <row r="62" spans="1:50">
      <c r="A62">
        <f t="shared" si="0"/>
        <v>41</v>
      </c>
      <c r="B62">
        <f>Summary!$E$44*(A62-0.5)</f>
        <v>364.5</v>
      </c>
      <c r="C62" s="1">
        <f>IF(Summary!E$41=1,0,Summary!$E$31*(Summary!$E$41)*(1-Summary!$E$41)^$A61)</f>
        <v>1.7072572701762768E-5</v>
      </c>
      <c r="D62" s="1" t="str">
        <f>IF(A62&gt;Summary!$E$45,"",C62)</f>
        <v/>
      </c>
      <c r="G62">
        <f t="shared" si="1"/>
        <v>41</v>
      </c>
      <c r="H62">
        <f>Summary!$E$44*(G62-0.5)</f>
        <v>364.5</v>
      </c>
      <c r="I62" s="1">
        <f>Summary!$E$32-SUM('Crossing Event Calculation'!$J$22:$J61)</f>
        <v>4.3075140791315469E-3</v>
      </c>
      <c r="J62" s="1">
        <f t="shared" si="2"/>
        <v>5.3553104011830766E-4</v>
      </c>
      <c r="K62" s="27" t="str">
        <f>IF(G62&gt;Summary!$E$45,"",J62)</f>
        <v/>
      </c>
      <c r="N62">
        <f t="shared" si="3"/>
        <v>41</v>
      </c>
      <c r="O62">
        <f>Summary!$E$44*(N62-0.5)</f>
        <v>364.5</v>
      </c>
      <c r="P62" s="1">
        <f>Summary!$E$32-SUM('Crossing Event Calculation'!$Q$22:$Q61)</f>
        <v>3.1993431721984544E-2</v>
      </c>
      <c r="Q62" s="1">
        <f t="shared" si="4"/>
        <v>2.5373683779339228E-3</v>
      </c>
      <c r="R62" s="27" t="str">
        <f>IF(N62&gt;Summary!$E$45,"",Q62)</f>
        <v/>
      </c>
      <c r="T62">
        <f t="shared" si="5"/>
        <v>41</v>
      </c>
      <c r="U62">
        <f>Summary!$E$44*(T62-0.5)</f>
        <v>364.5</v>
      </c>
      <c r="V62" s="1">
        <f>Summary!$E$32-SUM('Crossing Event Calculation'!$W$22:$W61)</f>
        <v>0.13650063233746901</v>
      </c>
      <c r="W62" s="1">
        <f t="shared" si="6"/>
        <v>6.1849029985776823E-3</v>
      </c>
      <c r="X62" s="27" t="str">
        <f>IF(T62&gt;Summary!$E$45,"",W62)</f>
        <v/>
      </c>
      <c r="AA62">
        <f t="shared" si="7"/>
        <v>41</v>
      </c>
      <c r="AB62">
        <f>Summary!$F$44*(AA62-0.5)</f>
        <v>291.59999999999997</v>
      </c>
      <c r="AC62" s="1">
        <f>IF(Summary!F$41=1,0,Summary!$F$31*(Summary!$F$41)*(1-Summary!$F$41)^$A61)</f>
        <v>1.9227882661758019E-5</v>
      </c>
      <c r="AD62" s="1" t="str">
        <f>IF(AA62&gt;Summary!$F$45,"",AC62)</f>
        <v/>
      </c>
      <c r="AG62">
        <f t="shared" si="8"/>
        <v>41</v>
      </c>
      <c r="AH62">
        <f>Summary!$F$44*(AG62-0.5)</f>
        <v>291.59999999999997</v>
      </c>
      <c r="AI62" s="1">
        <f>Summary!$F$32-SUM('Crossing Event Calculation'!$AJ$22:$AJ61)</f>
        <v>8.9847049580834559E-3</v>
      </c>
      <c r="AJ62" s="1">
        <f t="shared" si="11"/>
        <v>9.8256005755184214E-4</v>
      </c>
      <c r="AK62" s="27" t="str">
        <f>IF(AG62&gt;Summary!$F$45,"",AJ62)</f>
        <v/>
      </c>
      <c r="AN62">
        <f t="shared" si="9"/>
        <v>41</v>
      </c>
      <c r="AO62">
        <f>Summary!$F$44*(AN62-0.5)</f>
        <v>291.59999999999997</v>
      </c>
      <c r="AP62" s="1">
        <f>Summary!$F$32-SUM('Crossing Event Calculation'!$AQ$22:$AQ61)</f>
        <v>8.4333108140942192E-2</v>
      </c>
      <c r="AQ62" s="1">
        <f t="shared" si="12"/>
        <v>4.8978968771036194E-3</v>
      </c>
      <c r="AR62" s="27" t="str">
        <f>IF(AN62&gt;Summary!$F$45,"",AQ62)</f>
        <v/>
      </c>
      <c r="AT62">
        <f t="shared" si="10"/>
        <v>41</v>
      </c>
      <c r="AU62">
        <f>Summary!$F$44*(AT62-0.5)</f>
        <v>291.59999999999997</v>
      </c>
      <c r="AV62" s="1">
        <f>Summary!$F$32-SUM('Crossing Event Calculation'!$AW$22:$AW61)</f>
        <v>0.29920456263896</v>
      </c>
      <c r="AW62" s="1">
        <f t="shared" si="13"/>
        <v>8.3156832232706944E-3</v>
      </c>
      <c r="AX62" s="27" t="str">
        <f>IF(AT62&gt;Summary!$F$45,"",AW62)</f>
        <v/>
      </c>
    </row>
    <row r="63" spans="1:50">
      <c r="A63">
        <f t="shared" si="0"/>
        <v>42</v>
      </c>
      <c r="B63">
        <f>Summary!$E$44*(A63-0.5)</f>
        <v>373.5</v>
      </c>
      <c r="C63" s="1">
        <f>IF(Summary!E$41=1,0,Summary!$E$31*(Summary!$E$41)*(1-Summary!$E$41)^$A62)</f>
        <v>1.3658058161410213E-5</v>
      </c>
      <c r="D63" s="1" t="str">
        <f>IF(A63&gt;Summary!$E$45,"",C63)</f>
        <v/>
      </c>
      <c r="G63">
        <f t="shared" si="1"/>
        <v>42</v>
      </c>
      <c r="H63">
        <f>Summary!$E$44*(G63-0.5)</f>
        <v>373.5</v>
      </c>
      <c r="I63" s="1">
        <f>Summary!$E$32-SUM('Crossing Event Calculation'!$J$22:$J62)</f>
        <v>3.7719830390132714E-3</v>
      </c>
      <c r="J63" s="1">
        <f t="shared" si="2"/>
        <v>4.6895122408947625E-4</v>
      </c>
      <c r="K63" s="27" t="str">
        <f>IF(G63&gt;Summary!$E$45,"",J63)</f>
        <v/>
      </c>
      <c r="N63">
        <f t="shared" si="3"/>
        <v>42</v>
      </c>
      <c r="O63">
        <f>Summary!$E$44*(N63-0.5)</f>
        <v>373.5</v>
      </c>
      <c r="P63" s="1">
        <f>Summary!$E$32-SUM('Crossing Event Calculation'!$Q$22:$Q62)</f>
        <v>2.9456063344050598E-2</v>
      </c>
      <c r="Q63" s="1">
        <f t="shared" si="4"/>
        <v>2.3361321260280355E-3</v>
      </c>
      <c r="R63" s="27" t="str">
        <f>IF(N63&gt;Summary!$E$45,"",Q63)</f>
        <v/>
      </c>
      <c r="T63">
        <f t="shared" si="5"/>
        <v>42</v>
      </c>
      <c r="U63">
        <f>Summary!$E$44*(T63-0.5)</f>
        <v>373.5</v>
      </c>
      <c r="V63" s="1">
        <f>Summary!$E$32-SUM('Crossing Event Calculation'!$W$22:$W62)</f>
        <v>0.13031572933889135</v>
      </c>
      <c r="W63" s="1">
        <f t="shared" si="6"/>
        <v>5.9046623546571289E-3</v>
      </c>
      <c r="X63" s="27" t="str">
        <f>IF(T63&gt;Summary!$E$45,"",W63)</f>
        <v/>
      </c>
      <c r="AA63">
        <f t="shared" si="7"/>
        <v>42</v>
      </c>
      <c r="AB63">
        <f>Summary!$F$44*(AA63-0.5)</f>
        <v>298.79999999999995</v>
      </c>
      <c r="AC63" s="1">
        <f>IF(Summary!F$41=1,0,Summary!$F$31*(Summary!$F$41)*(1-Summary!$F$41)^$A62)</f>
        <v>1.5382306129406414E-5</v>
      </c>
      <c r="AD63" s="1" t="str">
        <f>IF(AA63&gt;Summary!$F$45,"",AC63)</f>
        <v/>
      </c>
      <c r="AG63">
        <f t="shared" si="8"/>
        <v>42</v>
      </c>
      <c r="AH63">
        <f>Summary!$F$44*(AG63-0.5)</f>
        <v>298.79999999999995</v>
      </c>
      <c r="AI63" s="1">
        <f>Summary!$F$32-SUM('Crossing Event Calculation'!$AJ$22:$AJ62)</f>
        <v>8.0021449005316381E-3</v>
      </c>
      <c r="AJ63" s="1">
        <f t="shared" si="11"/>
        <v>8.7510808542807508E-4</v>
      </c>
      <c r="AK63" s="27" t="str">
        <f>IF(AG63&gt;Summary!$F$45,"",AJ63)</f>
        <v/>
      </c>
      <c r="AN63">
        <f t="shared" si="9"/>
        <v>42</v>
      </c>
      <c r="AO63">
        <f>Summary!$F$44*(AN63-0.5)</f>
        <v>298.79999999999995</v>
      </c>
      <c r="AP63" s="1">
        <f>Summary!$F$32-SUM('Crossing Event Calculation'!$AQ$22:$AQ62)</f>
        <v>7.9435211263838568E-2</v>
      </c>
      <c r="AQ63" s="1">
        <f t="shared" si="12"/>
        <v>4.613436902277967E-3</v>
      </c>
      <c r="AR63" s="27" t="str">
        <f>IF(AN63&gt;Summary!$F$45,"",AQ63)</f>
        <v/>
      </c>
      <c r="AT63">
        <f t="shared" si="10"/>
        <v>42</v>
      </c>
      <c r="AU63">
        <f>Summary!$F$44*(AT63-0.5)</f>
        <v>298.79999999999995</v>
      </c>
      <c r="AV63" s="1">
        <f>Summary!$F$32-SUM('Crossing Event Calculation'!$AW$22:$AW62)</f>
        <v>0.29088887941568931</v>
      </c>
      <c r="AW63" s="1">
        <f t="shared" si="13"/>
        <v>8.0845684740172633E-3</v>
      </c>
      <c r="AX63" s="27" t="str">
        <f>IF(AT63&gt;Summary!$F$45,"",AW63)</f>
        <v/>
      </c>
    </row>
    <row r="64" spans="1:50">
      <c r="A64">
        <f t="shared" si="0"/>
        <v>43</v>
      </c>
      <c r="B64">
        <f>Summary!$E$44*(A64-0.5)</f>
        <v>382.5</v>
      </c>
      <c r="C64" s="1">
        <f>IF(Summary!E$41=1,0,Summary!$E$31*(Summary!$E$41)*(1-Summary!$E$41)^$A63)</f>
        <v>1.0926446529128172E-5</v>
      </c>
      <c r="D64" s="1" t="str">
        <f>IF(A64&gt;Summary!$E$45,"",C64)</f>
        <v/>
      </c>
      <c r="G64">
        <f t="shared" si="1"/>
        <v>43</v>
      </c>
      <c r="H64">
        <f>Summary!$E$44*(G64-0.5)</f>
        <v>382.5</v>
      </c>
      <c r="I64" s="1">
        <f>Summary!$E$32-SUM('Crossing Event Calculation'!$J$22:$J63)</f>
        <v>3.3030318149237514E-3</v>
      </c>
      <c r="J64" s="1">
        <f t="shared" si="2"/>
        <v>4.1064893367605829E-4</v>
      </c>
      <c r="K64" s="27" t="str">
        <f>IF(G64&gt;Summary!$E$45,"",J64)</f>
        <v/>
      </c>
      <c r="N64">
        <f t="shared" si="3"/>
        <v>43</v>
      </c>
      <c r="O64">
        <f>Summary!$E$44*(N64-0.5)</f>
        <v>382.5</v>
      </c>
      <c r="P64" s="1">
        <f>Summary!$E$32-SUM('Crossing Event Calculation'!$Q$22:$Q63)</f>
        <v>2.7119931218022586E-2</v>
      </c>
      <c r="Q64" s="1">
        <f t="shared" si="4"/>
        <v>2.1508557282108607E-3</v>
      </c>
      <c r="R64" s="27" t="str">
        <f>IF(N64&gt;Summary!$E$45,"",Q64)</f>
        <v/>
      </c>
      <c r="T64">
        <f t="shared" si="5"/>
        <v>43</v>
      </c>
      <c r="U64">
        <f>Summary!$E$44*(T64-0.5)</f>
        <v>382.5</v>
      </c>
      <c r="V64" s="1">
        <f>Summary!$E$32-SUM('Crossing Event Calculation'!$W$22:$W63)</f>
        <v>0.12441106698423421</v>
      </c>
      <c r="W64" s="1">
        <f t="shared" si="6"/>
        <v>5.6371195361548656E-3</v>
      </c>
      <c r="X64" s="27" t="str">
        <f>IF(T64&gt;Summary!$E$45,"",W64)</f>
        <v/>
      </c>
      <c r="AA64">
        <f t="shared" si="7"/>
        <v>43</v>
      </c>
      <c r="AB64">
        <f>Summary!$F$44*(AA64-0.5)</f>
        <v>305.99999999999994</v>
      </c>
      <c r="AC64" s="1">
        <f>IF(Summary!F$41=1,0,Summary!$F$31*(Summary!$F$41)*(1-Summary!$F$41)^$A63)</f>
        <v>1.2305844903525134E-5</v>
      </c>
      <c r="AD64" s="1" t="str">
        <f>IF(AA64&gt;Summary!$F$45,"",AC64)</f>
        <v/>
      </c>
      <c r="AG64">
        <f t="shared" si="8"/>
        <v>43</v>
      </c>
      <c r="AH64">
        <f>Summary!$F$44*(AG64-0.5)</f>
        <v>305.99999999999994</v>
      </c>
      <c r="AI64" s="1">
        <f>Summary!$F$32-SUM('Crossing Event Calculation'!$AJ$22:$AJ63)</f>
        <v>7.1270368151035157E-3</v>
      </c>
      <c r="AJ64" s="1">
        <f t="shared" si="11"/>
        <v>7.7940697395098178E-4</v>
      </c>
      <c r="AK64" s="27" t="str">
        <f>IF(AG64&gt;Summary!$F$45,"",AJ64)</f>
        <v/>
      </c>
      <c r="AN64">
        <f t="shared" si="9"/>
        <v>43</v>
      </c>
      <c r="AO64">
        <f>Summary!$F$44*(AN64-0.5)</f>
        <v>305.99999999999994</v>
      </c>
      <c r="AP64" s="1">
        <f>Summary!$F$32-SUM('Crossing Event Calculation'!$AQ$22:$AQ63)</f>
        <v>7.4821774361560567E-2</v>
      </c>
      <c r="AQ64" s="1">
        <f t="shared" si="12"/>
        <v>4.3454977892238376E-3</v>
      </c>
      <c r="AR64" s="27" t="str">
        <f>IF(AN64&gt;Summary!$F$45,"",AQ64)</f>
        <v/>
      </c>
      <c r="AT64">
        <f t="shared" si="10"/>
        <v>43</v>
      </c>
      <c r="AU64">
        <f>Summary!$F$44*(AT64-0.5)</f>
        <v>305.99999999999994</v>
      </c>
      <c r="AV64" s="1">
        <f>Summary!$F$32-SUM('Crossing Event Calculation'!$AW$22:$AW63)</f>
        <v>0.28280431094167202</v>
      </c>
      <c r="AW64" s="1">
        <f t="shared" si="13"/>
        <v>7.8598770126511088E-3</v>
      </c>
      <c r="AX64" s="27" t="str">
        <f>IF(AT64&gt;Summary!$F$45,"",AW64)</f>
        <v/>
      </c>
    </row>
    <row r="65" spans="1:50">
      <c r="A65">
        <f t="shared" si="0"/>
        <v>44</v>
      </c>
      <c r="B65">
        <f>Summary!$E$44*(A65-0.5)</f>
        <v>391.5</v>
      </c>
      <c r="C65" s="1">
        <f>IF(Summary!E$41=1,0,Summary!$E$31*(Summary!$E$41)*(1-Summary!$E$41)^$A64)</f>
        <v>8.7411572233025362E-6</v>
      </c>
      <c r="D65" s="1" t="str">
        <f>IF(A65&gt;Summary!$E$45,"",C65)</f>
        <v/>
      </c>
      <c r="G65">
        <f t="shared" si="1"/>
        <v>44</v>
      </c>
      <c r="H65">
        <f>Summary!$E$44*(G65-0.5)</f>
        <v>391.5</v>
      </c>
      <c r="I65" s="1">
        <f>Summary!$E$32-SUM('Crossing Event Calculation'!$J$22:$J64)</f>
        <v>2.8923828812477126E-3</v>
      </c>
      <c r="J65" s="1">
        <f t="shared" si="2"/>
        <v>3.5959506675072001E-4</v>
      </c>
      <c r="K65" s="27" t="str">
        <f>IF(G65&gt;Summary!$E$45,"",J65)</f>
        <v/>
      </c>
      <c r="N65">
        <f t="shared" si="3"/>
        <v>44</v>
      </c>
      <c r="O65">
        <f>Summary!$E$44*(N65-0.5)</f>
        <v>391.5</v>
      </c>
      <c r="P65" s="1">
        <f>Summary!$E$32-SUM('Crossing Event Calculation'!$Q$22:$Q64)</f>
        <v>2.4969075489811754E-2</v>
      </c>
      <c r="Q65" s="1">
        <f t="shared" si="4"/>
        <v>1.9802734237652259E-3</v>
      </c>
      <c r="R65" s="27" t="str">
        <f>IF(N65&gt;Summary!$E$45,"",Q65)</f>
        <v/>
      </c>
      <c r="T65">
        <f t="shared" si="5"/>
        <v>44</v>
      </c>
      <c r="U65">
        <f>Summary!$E$44*(T65-0.5)</f>
        <v>391.5</v>
      </c>
      <c r="V65" s="1">
        <f>Summary!$E$32-SUM('Crossing Event Calculation'!$W$22:$W64)</f>
        <v>0.11877394744807934</v>
      </c>
      <c r="W65" s="1">
        <f t="shared" si="6"/>
        <v>5.381699199080465E-3</v>
      </c>
      <c r="X65" s="27" t="str">
        <f>IF(T65&gt;Summary!$E$45,"",W65)</f>
        <v/>
      </c>
      <c r="AA65">
        <f t="shared" si="7"/>
        <v>44</v>
      </c>
      <c r="AB65">
        <f>Summary!$F$44*(AA65-0.5)</f>
        <v>313.2</v>
      </c>
      <c r="AC65" s="1">
        <f>IF(Summary!F$41=1,0,Summary!$F$31*(Summary!$F$41)*(1-Summary!$F$41)^$A64)</f>
        <v>9.8446759228201063E-6</v>
      </c>
      <c r="AD65" s="1" t="str">
        <f>IF(AA65&gt;Summary!$F$45,"",AC65)</f>
        <v/>
      </c>
      <c r="AG65">
        <f t="shared" si="8"/>
        <v>44</v>
      </c>
      <c r="AH65">
        <f>Summary!$F$44*(AG65-0.5)</f>
        <v>313.2</v>
      </c>
      <c r="AI65" s="1">
        <f>Summary!$F$32-SUM('Crossing Event Calculation'!$AJ$22:$AJ64)</f>
        <v>6.3476298411525578E-3</v>
      </c>
      <c r="AJ65" s="1">
        <f t="shared" si="11"/>
        <v>6.9417165851721617E-4</v>
      </c>
      <c r="AK65" s="27" t="str">
        <f>IF(AG65&gt;Summary!$F$45,"",AJ65)</f>
        <v/>
      </c>
      <c r="AN65">
        <f t="shared" si="9"/>
        <v>44</v>
      </c>
      <c r="AO65">
        <f>Summary!$F$44*(AN65-0.5)</f>
        <v>313.2</v>
      </c>
      <c r="AP65" s="1">
        <f>Summary!$F$32-SUM('Crossing Event Calculation'!$AQ$22:$AQ64)</f>
        <v>7.0476276572336682E-2</v>
      </c>
      <c r="AQ65" s="1">
        <f t="shared" si="12"/>
        <v>4.0931200396011197E-3</v>
      </c>
      <c r="AR65" s="27" t="str">
        <f>IF(AN65&gt;Summary!$F$45,"",AQ65)</f>
        <v/>
      </c>
      <c r="AT65">
        <f t="shared" si="10"/>
        <v>44</v>
      </c>
      <c r="AU65">
        <f>Summary!$F$44*(AT65-0.5)</f>
        <v>313.2</v>
      </c>
      <c r="AV65" s="1">
        <f>Summary!$F$32-SUM('Crossing Event Calculation'!$AW$22:$AW64)</f>
        <v>0.2749444339290209</v>
      </c>
      <c r="AW65" s="1">
        <f t="shared" si="13"/>
        <v>7.6414303190759786E-3</v>
      </c>
      <c r="AX65" s="27" t="str">
        <f>IF(AT65&gt;Summary!$F$45,"",AW65)</f>
        <v/>
      </c>
    </row>
    <row r="66" spans="1:50">
      <c r="A66">
        <f t="shared" si="0"/>
        <v>45</v>
      </c>
      <c r="B66">
        <f>Summary!$E$44*(A66-0.5)</f>
        <v>400.5</v>
      </c>
      <c r="C66" s="1">
        <f>IF(Summary!E$41=1,0,Summary!$E$31*(Summary!$E$41)*(1-Summary!$E$41)^$A65)</f>
        <v>6.9929257786420329E-6</v>
      </c>
      <c r="D66" s="1" t="str">
        <f>IF(A66&gt;Summary!$E$45,"",C66)</f>
        <v/>
      </c>
      <c r="G66">
        <f t="shared" si="1"/>
        <v>45</v>
      </c>
      <c r="H66">
        <f>Summary!$E$44*(G66-0.5)</f>
        <v>400.5</v>
      </c>
      <c r="I66" s="1">
        <f>Summary!$E$32-SUM('Crossing Event Calculation'!$J$22:$J65)</f>
        <v>2.5327878144969507E-3</v>
      </c>
      <c r="J66" s="1">
        <f t="shared" si="2"/>
        <v>3.1488846415331809E-4</v>
      </c>
      <c r="K66" s="27" t="str">
        <f>IF(G66&gt;Summary!$E$45,"",J66)</f>
        <v/>
      </c>
      <c r="N66">
        <f t="shared" si="3"/>
        <v>45</v>
      </c>
      <c r="O66">
        <f>Summary!$E$44*(N66-0.5)</f>
        <v>400.5</v>
      </c>
      <c r="P66" s="1">
        <f>Summary!$E$32-SUM('Crossing Event Calculation'!$Q$22:$Q65)</f>
        <v>2.2988802066046476E-2</v>
      </c>
      <c r="Q66" s="1">
        <f t="shared" si="4"/>
        <v>1.8232198382421632E-3</v>
      </c>
      <c r="R66" s="27" t="str">
        <f>IF(N66&gt;Summary!$E$45,"",Q66)</f>
        <v/>
      </c>
      <c r="T66">
        <f t="shared" si="5"/>
        <v>45</v>
      </c>
      <c r="U66">
        <f>Summary!$E$44*(T66-0.5)</f>
        <v>400.5</v>
      </c>
      <c r="V66" s="1">
        <f>Summary!$E$32-SUM('Crossing Event Calculation'!$W$22:$W65)</f>
        <v>0.11339224824899885</v>
      </c>
      <c r="W66" s="1">
        <f t="shared" si="6"/>
        <v>5.137852068529852E-3</v>
      </c>
      <c r="X66" s="27" t="str">
        <f>IF(T66&gt;Summary!$E$45,"",W66)</f>
        <v/>
      </c>
      <c r="AA66">
        <f t="shared" si="7"/>
        <v>45</v>
      </c>
      <c r="AB66">
        <f>Summary!$F$44*(AA66-0.5)</f>
        <v>320.39999999999998</v>
      </c>
      <c r="AC66" s="1">
        <f>IF(Summary!F$41=1,0,Summary!$F$31*(Summary!$F$41)*(1-Summary!$F$41)^$A65)</f>
        <v>7.8757407382560894E-6</v>
      </c>
      <c r="AD66" s="1" t="str">
        <f>IF(AA66&gt;Summary!$F$45,"",AC66)</f>
        <v/>
      </c>
      <c r="AG66">
        <f t="shared" si="8"/>
        <v>45</v>
      </c>
      <c r="AH66">
        <f>Summary!$F$44*(AG66-0.5)</f>
        <v>320.39999999999998</v>
      </c>
      <c r="AI66" s="1">
        <f>Summary!$F$32-SUM('Crossing Event Calculation'!$AJ$22:$AJ65)</f>
        <v>5.6534581826352959E-3</v>
      </c>
      <c r="AJ66" s="1">
        <f t="shared" si="11"/>
        <v>6.1825760814765668E-4</v>
      </c>
      <c r="AK66" s="27" t="str">
        <f>IF(AG66&gt;Summary!$F$45,"",AJ66)</f>
        <v/>
      </c>
      <c r="AN66">
        <f t="shared" si="9"/>
        <v>45</v>
      </c>
      <c r="AO66">
        <f>Summary!$F$44*(AN66-0.5)</f>
        <v>320.39999999999998</v>
      </c>
      <c r="AP66" s="1">
        <f>Summary!$F$32-SUM('Crossing Event Calculation'!$AQ$22:$AQ65)</f>
        <v>6.6383156532735521E-2</v>
      </c>
      <c r="AQ66" s="1">
        <f t="shared" si="12"/>
        <v>3.8553998807986244E-3</v>
      </c>
      <c r="AR66" s="27" t="str">
        <f>IF(AN66&gt;Summary!$F$45,"",AQ66)</f>
        <v/>
      </c>
      <c r="AT66">
        <f t="shared" si="10"/>
        <v>45</v>
      </c>
      <c r="AU66">
        <f>Summary!$F$44*(AT66-0.5)</f>
        <v>320.39999999999998</v>
      </c>
      <c r="AV66" s="1">
        <f>Summary!$F$32-SUM('Crossing Event Calculation'!$AW$22:$AW65)</f>
        <v>0.26730300360994497</v>
      </c>
      <c r="AW66" s="1">
        <f t="shared" si="13"/>
        <v>7.4290548347395059E-3</v>
      </c>
      <c r="AX66" s="27" t="str">
        <f>IF(AT66&gt;Summary!$F$45,"",AW66)</f>
        <v/>
      </c>
    </row>
    <row r="67" spans="1:50">
      <c r="A67">
        <f t="shared" si="0"/>
        <v>46</v>
      </c>
      <c r="B67">
        <f>Summary!$E$44*(A67-0.5)</f>
        <v>409.5</v>
      </c>
      <c r="C67" s="1">
        <f>IF(Summary!E$41=1,0,Summary!$E$31*(Summary!$E$41)*(1-Summary!$E$41)^$A66)</f>
        <v>5.5943406229136268E-6</v>
      </c>
      <c r="D67" s="1" t="str">
        <f>IF(A67&gt;Summary!$E$45,"",C67)</f>
        <v/>
      </c>
      <c r="G67">
        <f t="shared" si="1"/>
        <v>46</v>
      </c>
      <c r="H67">
        <f>Summary!$E$44*(G67-0.5)</f>
        <v>409.5</v>
      </c>
      <c r="I67" s="1">
        <f>Summary!$E$32-SUM('Crossing Event Calculation'!$J$22:$J66)</f>
        <v>2.2178993503436661E-3</v>
      </c>
      <c r="J67" s="1">
        <f t="shared" si="2"/>
        <v>2.7574000320080893E-4</v>
      </c>
      <c r="K67" s="27" t="str">
        <f>IF(G67&gt;Summary!$E$45,"",J67)</f>
        <v/>
      </c>
      <c r="N67">
        <f t="shared" si="3"/>
        <v>46</v>
      </c>
      <c r="O67">
        <f>Summary!$E$44*(N67-0.5)</f>
        <v>409.5</v>
      </c>
      <c r="P67" s="1">
        <f>Summary!$E$32-SUM('Crossing Event Calculation'!$Q$22:$Q66)</f>
        <v>2.1165582227804292E-2</v>
      </c>
      <c r="Q67" s="1">
        <f t="shared" si="4"/>
        <v>1.6786220219223028E-3</v>
      </c>
      <c r="R67" s="27" t="str">
        <f>IF(N67&gt;Summary!$E$45,"",Q67)</f>
        <v/>
      </c>
      <c r="T67">
        <f t="shared" si="5"/>
        <v>46</v>
      </c>
      <c r="U67">
        <f>Summary!$E$44*(T67-0.5)</f>
        <v>409.5</v>
      </c>
      <c r="V67" s="1">
        <f>Summary!$E$32-SUM('Crossing Event Calculation'!$W$22:$W66)</f>
        <v>0.10825439618046895</v>
      </c>
      <c r="W67" s="1">
        <f t="shared" si="6"/>
        <v>4.9050537574836664E-3</v>
      </c>
      <c r="X67" s="27" t="str">
        <f>IF(T67&gt;Summary!$E$45,"",W67)</f>
        <v/>
      </c>
      <c r="AA67">
        <f t="shared" si="7"/>
        <v>46</v>
      </c>
      <c r="AB67">
        <f>Summary!$F$44*(AA67-0.5)</f>
        <v>327.59999999999997</v>
      </c>
      <c r="AC67" s="1">
        <f>IF(Summary!F$41=1,0,Summary!$F$31*(Summary!$F$41)*(1-Summary!$F$41)^$A66)</f>
        <v>6.3005925906048712E-6</v>
      </c>
      <c r="AD67" s="1" t="str">
        <f>IF(AA67&gt;Summary!$F$45,"",AC67)</f>
        <v/>
      </c>
      <c r="AG67">
        <f t="shared" si="8"/>
        <v>46</v>
      </c>
      <c r="AH67">
        <f>Summary!$F$44*(AG67-0.5)</f>
        <v>327.59999999999997</v>
      </c>
      <c r="AI67" s="1">
        <f>Summary!$F$32-SUM('Crossing Event Calculation'!$AJ$22:$AJ66)</f>
        <v>5.0352005744875861E-3</v>
      </c>
      <c r="AJ67" s="1">
        <f t="shared" si="11"/>
        <v>5.5064545684413077E-4</v>
      </c>
      <c r="AK67" s="27" t="str">
        <f>IF(AG67&gt;Summary!$F$45,"",AJ67)</f>
        <v/>
      </c>
      <c r="AN67">
        <f t="shared" si="9"/>
        <v>46</v>
      </c>
      <c r="AO67">
        <f>Summary!$F$44*(AN67-0.5)</f>
        <v>327.59999999999997</v>
      </c>
      <c r="AP67" s="1">
        <f>Summary!$F$32-SUM('Crossing Event Calculation'!$AQ$22:$AQ66)</f>
        <v>6.2527756651936883E-2</v>
      </c>
      <c r="AQ67" s="1">
        <f t="shared" si="12"/>
        <v>3.6314860294961158E-3</v>
      </c>
      <c r="AR67" s="27" t="str">
        <f>IF(AN67&gt;Summary!$F$45,"",AQ67)</f>
        <v/>
      </c>
      <c r="AT67">
        <f t="shared" si="10"/>
        <v>46</v>
      </c>
      <c r="AU67">
        <f>Summary!$F$44*(AT67-0.5)</f>
        <v>327.59999999999997</v>
      </c>
      <c r="AV67" s="1">
        <f>Summary!$F$32-SUM('Crossing Event Calculation'!$AW$22:$AW66)</f>
        <v>0.25987394877520542</v>
      </c>
      <c r="AW67" s="1">
        <f t="shared" si="13"/>
        <v>7.2225818247388298E-3</v>
      </c>
      <c r="AX67" s="27" t="str">
        <f>IF(AT67&gt;Summary!$F$45,"",AW67)</f>
        <v/>
      </c>
    </row>
    <row r="68" spans="1:50">
      <c r="A68">
        <f t="shared" si="0"/>
        <v>47</v>
      </c>
      <c r="B68">
        <f>Summary!$E$44*(A68-0.5)</f>
        <v>418.5</v>
      </c>
      <c r="C68" s="1">
        <f>IF(Summary!E$41=1,0,Summary!$E$31*(Summary!$E$41)*(1-Summary!$E$41)^$A67)</f>
        <v>4.4754724983309008E-6</v>
      </c>
      <c r="D68" s="1" t="str">
        <f>IF(A68&gt;Summary!$E$45,"",C68)</f>
        <v/>
      </c>
      <c r="G68">
        <f t="shared" si="1"/>
        <v>47</v>
      </c>
      <c r="H68">
        <f>Summary!$E$44*(G68-0.5)</f>
        <v>418.5</v>
      </c>
      <c r="I68" s="1">
        <f>Summary!$E$32-SUM('Crossing Event Calculation'!$J$22:$J67)</f>
        <v>1.9421593471428134E-3</v>
      </c>
      <c r="J68" s="1">
        <f t="shared" si="2"/>
        <v>2.4145866876901296E-4</v>
      </c>
      <c r="K68" s="27" t="str">
        <f>IF(G68&gt;Summary!$E$45,"",J68)</f>
        <v/>
      </c>
      <c r="N68">
        <f t="shared" si="3"/>
        <v>47</v>
      </c>
      <c r="O68">
        <f>Summary!$E$44*(N68-0.5)</f>
        <v>418.5</v>
      </c>
      <c r="P68" s="1">
        <f>Summary!$E$32-SUM('Crossing Event Calculation'!$Q$22:$Q67)</f>
        <v>1.9486960205882031E-2</v>
      </c>
      <c r="Q68" s="1">
        <f t="shared" si="4"/>
        <v>1.5454921196992083E-3</v>
      </c>
      <c r="R68" s="27" t="str">
        <f>IF(N68&gt;Summary!$E$45,"",Q68)</f>
        <v/>
      </c>
      <c r="T68">
        <f t="shared" si="5"/>
        <v>47</v>
      </c>
      <c r="U68">
        <f>Summary!$E$44*(T68-0.5)</f>
        <v>418.5</v>
      </c>
      <c r="V68" s="1">
        <f>Summary!$E$32-SUM('Crossing Event Calculation'!$W$22:$W67)</f>
        <v>0.10334934242298532</v>
      </c>
      <c r="W68" s="1">
        <f t="shared" si="6"/>
        <v>4.6828036391263926E-3</v>
      </c>
      <c r="X68" s="27" t="str">
        <f>IF(T68&gt;Summary!$E$45,"",W68)</f>
        <v/>
      </c>
      <c r="AA68">
        <f t="shared" si="7"/>
        <v>47</v>
      </c>
      <c r="AB68">
        <f>Summary!$F$44*(AA68-0.5)</f>
        <v>334.79999999999995</v>
      </c>
      <c r="AC68" s="1">
        <f>IF(Summary!F$41=1,0,Summary!$F$31*(Summary!$F$41)*(1-Summary!$F$41)^$A67)</f>
        <v>5.0404740724838966E-6</v>
      </c>
      <c r="AD68" s="1" t="str">
        <f>IF(AA68&gt;Summary!$F$45,"",AC68)</f>
        <v/>
      </c>
      <c r="AG68">
        <f t="shared" si="8"/>
        <v>47</v>
      </c>
      <c r="AH68">
        <f>Summary!$F$44*(AG68-0.5)</f>
        <v>334.79999999999995</v>
      </c>
      <c r="AI68" s="1">
        <f>Summary!$F$32-SUM('Crossing Event Calculation'!$AJ$22:$AJ67)</f>
        <v>4.4845551176434517E-3</v>
      </c>
      <c r="AJ68" s="1">
        <f t="shared" si="11"/>
        <v>4.904273156484466E-4</v>
      </c>
      <c r="AK68" s="27" t="str">
        <f>IF(AG68&gt;Summary!$F$45,"",AJ68)</f>
        <v/>
      </c>
      <c r="AN68">
        <f t="shared" si="9"/>
        <v>47</v>
      </c>
      <c r="AO68">
        <f>Summary!$F$44*(AN68-0.5)</f>
        <v>334.79999999999995</v>
      </c>
      <c r="AP68" s="1">
        <f>Summary!$F$32-SUM('Crossing Event Calculation'!$AQ$22:$AQ67)</f>
        <v>5.8896270622440738E-2</v>
      </c>
      <c r="AQ68" s="1">
        <f t="shared" si="12"/>
        <v>3.4205766431921205E-3</v>
      </c>
      <c r="AR68" s="27" t="str">
        <f>IF(AN68&gt;Summary!$F$45,"",AQ68)</f>
        <v/>
      </c>
      <c r="AT68">
        <f t="shared" si="10"/>
        <v>47</v>
      </c>
      <c r="AU68">
        <f>Summary!$F$44*(AT68-0.5)</f>
        <v>334.79999999999995</v>
      </c>
      <c r="AV68" s="1">
        <f>Summary!$F$32-SUM('Crossing Event Calculation'!$AW$22:$AW67)</f>
        <v>0.25265136695046664</v>
      </c>
      <c r="AW68" s="1">
        <f t="shared" si="13"/>
        <v>7.021847243758682E-3</v>
      </c>
      <c r="AX68" s="27" t="str">
        <f>IF(AT68&gt;Summary!$F$45,"",AW68)</f>
        <v/>
      </c>
    </row>
    <row r="69" spans="1:50">
      <c r="A69">
        <f t="shared" si="0"/>
        <v>48</v>
      </c>
      <c r="B69">
        <f>Summary!$E$44*(A69-0.5)</f>
        <v>427.5</v>
      </c>
      <c r="C69" s="1">
        <f>IF(Summary!E$41=1,0,Summary!$E$31*(Summary!$E$41)*(1-Summary!$E$41)^$A68)</f>
        <v>3.5803779986647215E-6</v>
      </c>
      <c r="D69" s="1" t="str">
        <f>IF(A69&gt;Summary!$E$45,"",C69)</f>
        <v/>
      </c>
      <c r="G69">
        <f t="shared" si="1"/>
        <v>48</v>
      </c>
      <c r="H69">
        <f>Summary!$E$44*(G69-0.5)</f>
        <v>427.5</v>
      </c>
      <c r="I69" s="1">
        <f>Summary!$E$32-SUM('Crossing Event Calculation'!$J$22:$J68)</f>
        <v>1.700700678373801E-3</v>
      </c>
      <c r="J69" s="1">
        <f t="shared" si="2"/>
        <v>2.114393560851827E-4</v>
      </c>
      <c r="K69" s="27" t="str">
        <f>IF(G69&gt;Summary!$E$45,"",J69)</f>
        <v/>
      </c>
      <c r="N69">
        <f t="shared" si="3"/>
        <v>48</v>
      </c>
      <c r="O69">
        <f>Summary!$E$44*(N69-0.5)</f>
        <v>427.5</v>
      </c>
      <c r="P69" s="1">
        <f>Summary!$E$32-SUM('Crossing Event Calculation'!$Q$22:$Q68)</f>
        <v>1.7941468086182799E-2</v>
      </c>
      <c r="Q69" s="1">
        <f t="shared" si="4"/>
        <v>1.4229206223072539E-3</v>
      </c>
      <c r="R69" s="27" t="str">
        <f>IF(N69&gt;Summary!$E$45,"",Q69)</f>
        <v/>
      </c>
      <c r="T69">
        <f t="shared" si="5"/>
        <v>48</v>
      </c>
      <c r="U69">
        <f>Summary!$E$44*(T69-0.5)</f>
        <v>427.5</v>
      </c>
      <c r="V69" s="1">
        <f>Summary!$E$32-SUM('Crossing Event Calculation'!$W$22:$W68)</f>
        <v>9.8666538783858893E-2</v>
      </c>
      <c r="W69" s="1">
        <f t="shared" si="6"/>
        <v>4.4706237702611742E-3</v>
      </c>
      <c r="X69" s="27" t="str">
        <f>IF(T69&gt;Summary!$E$45,"",W69)</f>
        <v/>
      </c>
      <c r="AA69">
        <f t="shared" si="7"/>
        <v>48</v>
      </c>
      <c r="AB69">
        <f>Summary!$F$44*(AA69-0.5)</f>
        <v>341.99999999999994</v>
      </c>
      <c r="AC69" s="1">
        <f>IF(Summary!F$41=1,0,Summary!$F$31*(Summary!$F$41)*(1-Summary!$F$41)^$A68)</f>
        <v>4.032379257987118E-6</v>
      </c>
      <c r="AD69" s="1" t="str">
        <f>IF(AA69&gt;Summary!$F$45,"",AC69)</f>
        <v/>
      </c>
      <c r="AG69">
        <f t="shared" si="8"/>
        <v>48</v>
      </c>
      <c r="AH69">
        <f>Summary!$F$44*(AG69-0.5)</f>
        <v>341.99999999999994</v>
      </c>
      <c r="AI69" s="1">
        <f>Summary!$F$32-SUM('Crossing Event Calculation'!$AJ$22:$AJ68)</f>
        <v>3.9941278019950399E-3</v>
      </c>
      <c r="AJ69" s="1">
        <f t="shared" si="11"/>
        <v>4.367945816035784E-4</v>
      </c>
      <c r="AK69" s="27" t="str">
        <f>IF(AG69&gt;Summary!$F$45,"",AJ69)</f>
        <v/>
      </c>
      <c r="AN69">
        <f t="shared" si="9"/>
        <v>48</v>
      </c>
      <c r="AO69">
        <f>Summary!$F$44*(AN69-0.5)</f>
        <v>341.99999999999994</v>
      </c>
      <c r="AP69" s="1">
        <f>Summary!$F$32-SUM('Crossing Event Calculation'!$AQ$22:$AQ68)</f>
        <v>5.5475693979248564E-2</v>
      </c>
      <c r="AQ69" s="1">
        <f t="shared" si="12"/>
        <v>3.2219164487808706E-3</v>
      </c>
      <c r="AR69" s="27" t="str">
        <f>IF(AN69&gt;Summary!$F$45,"",AQ69)</f>
        <v/>
      </c>
      <c r="AT69">
        <f t="shared" si="10"/>
        <v>48</v>
      </c>
      <c r="AU69">
        <f>Summary!$F$44*(AT69-0.5)</f>
        <v>341.99999999999994</v>
      </c>
      <c r="AV69" s="1">
        <f>Summary!$F$32-SUM('Crossing Event Calculation'!$AW$22:$AW68)</f>
        <v>0.24562951970670799</v>
      </c>
      <c r="AW69" s="1">
        <f t="shared" si="13"/>
        <v>6.8266916057353666E-3</v>
      </c>
      <c r="AX69" s="27" t="str">
        <f>IF(AT69&gt;Summary!$F$45,"",AW69)</f>
        <v/>
      </c>
    </row>
    <row r="70" spans="1:50">
      <c r="A70">
        <f t="shared" si="0"/>
        <v>49</v>
      </c>
      <c r="B70">
        <f>Summary!$E$44*(A70-0.5)</f>
        <v>436.5</v>
      </c>
      <c r="C70" s="1">
        <f>IF(Summary!E$41=1,0,Summary!$E$31*(Summary!$E$41)*(1-Summary!$E$41)^$A69)</f>
        <v>2.8643023989317772E-6</v>
      </c>
      <c r="D70" s="1" t="str">
        <f>IF(A70&gt;Summary!$E$45,"",C70)</f>
        <v/>
      </c>
      <c r="G70">
        <f t="shared" si="1"/>
        <v>49</v>
      </c>
      <c r="H70">
        <f>Summary!$E$44*(G70-0.5)</f>
        <v>436.5</v>
      </c>
      <c r="I70" s="1">
        <f>Summary!$E$32-SUM('Crossing Event Calculation'!$J$22:$J69)</f>
        <v>1.4892613222886597E-3</v>
      </c>
      <c r="J70" s="1">
        <f t="shared" si="2"/>
        <v>1.8515218993643036E-4</v>
      </c>
      <c r="K70" s="27" t="str">
        <f>IF(G70&gt;Summary!$E$45,"",J70)</f>
        <v/>
      </c>
      <c r="N70">
        <f t="shared" si="3"/>
        <v>49</v>
      </c>
      <c r="O70">
        <f>Summary!$E$44*(N70-0.5)</f>
        <v>436.5</v>
      </c>
      <c r="P70" s="1">
        <f>Summary!$E$32-SUM('Crossing Event Calculation'!$Q$22:$Q69)</f>
        <v>1.6518547463875599E-2</v>
      </c>
      <c r="Q70" s="1">
        <f t="shared" si="4"/>
        <v>1.3100701527881814E-3</v>
      </c>
      <c r="R70" s="27" t="str">
        <f>IF(N70&gt;Summary!$E$45,"",Q70)</f>
        <v/>
      </c>
      <c r="T70">
        <f t="shared" si="5"/>
        <v>49</v>
      </c>
      <c r="U70">
        <f>Summary!$E$44*(T70-0.5)</f>
        <v>436.5</v>
      </c>
      <c r="V70" s="1">
        <f>Summary!$E$32-SUM('Crossing Event Calculation'!$W$22:$W69)</f>
        <v>9.4195915013597697E-2</v>
      </c>
      <c r="W70" s="1">
        <f t="shared" si="6"/>
        <v>4.2680578635052157E-3</v>
      </c>
      <c r="X70" s="27" t="str">
        <f>IF(T70&gt;Summary!$E$45,"",W70)</f>
        <v/>
      </c>
      <c r="AA70">
        <f t="shared" si="7"/>
        <v>49</v>
      </c>
      <c r="AB70">
        <f>Summary!$F$44*(AA70-0.5)</f>
        <v>349.2</v>
      </c>
      <c r="AC70" s="1">
        <f>IF(Summary!F$41=1,0,Summary!$F$31*(Summary!$F$41)*(1-Summary!$F$41)^$A69)</f>
        <v>3.2259034063896946E-6</v>
      </c>
      <c r="AD70" s="1" t="str">
        <f>IF(AA70&gt;Summary!$F$45,"",AC70)</f>
        <v/>
      </c>
      <c r="AG70">
        <f t="shared" si="8"/>
        <v>49</v>
      </c>
      <c r="AH70">
        <f>Summary!$F$44*(AG70-0.5)</f>
        <v>349.2</v>
      </c>
      <c r="AI70" s="1">
        <f>Summary!$F$32-SUM('Crossing Event Calculation'!$AJ$22:$AJ69)</f>
        <v>3.5573332203914232E-3</v>
      </c>
      <c r="AJ70" s="1">
        <f t="shared" si="11"/>
        <v>3.8902707991698645E-4</v>
      </c>
      <c r="AK70" s="27" t="str">
        <f>IF(AG70&gt;Summary!$F$45,"",AJ70)</f>
        <v/>
      </c>
      <c r="AN70">
        <f t="shared" si="9"/>
        <v>49</v>
      </c>
      <c r="AO70">
        <f>Summary!$F$44*(AN70-0.5)</f>
        <v>349.2</v>
      </c>
      <c r="AP70" s="1">
        <f>Summary!$F$32-SUM('Crossing Event Calculation'!$AQ$22:$AQ69)</f>
        <v>5.2253777530467671E-2</v>
      </c>
      <c r="AQ70" s="1">
        <f t="shared" si="12"/>
        <v>3.0347940378957021E-3</v>
      </c>
      <c r="AR70" s="27" t="str">
        <f>IF(AN70&gt;Summary!$F$45,"",AQ70)</f>
        <v/>
      </c>
      <c r="AT70">
        <f t="shared" si="10"/>
        <v>49</v>
      </c>
      <c r="AU70">
        <f>Summary!$F$44*(AT70-0.5)</f>
        <v>349.2</v>
      </c>
      <c r="AV70" s="1">
        <f>Summary!$F$32-SUM('Crossing Event Calculation'!$AW$22:$AW69)</f>
        <v>0.23880282810097264</v>
      </c>
      <c r="AW70" s="1">
        <f t="shared" si="13"/>
        <v>6.6369598571431598E-3</v>
      </c>
      <c r="AX70" s="27" t="str">
        <f>IF(AT70&gt;Summary!$F$45,"",AW70)</f>
        <v/>
      </c>
    </row>
    <row r="71" spans="1:50">
      <c r="A71">
        <f t="shared" si="0"/>
        <v>50</v>
      </c>
      <c r="B71">
        <f>Summary!$E$44*(A71-0.5)</f>
        <v>445.5</v>
      </c>
      <c r="C71" s="1">
        <f>IF(Summary!E$41=1,0,Summary!$E$31*(Summary!$E$41)*(1-Summary!$E$41)^$A70)</f>
        <v>2.2914419191454219E-6</v>
      </c>
      <c r="D71" s="1" t="str">
        <f>IF(A71&gt;Summary!$E$45,"",C71)</f>
        <v/>
      </c>
      <c r="G71">
        <f t="shared" si="1"/>
        <v>50</v>
      </c>
      <c r="H71">
        <f>Summary!$E$44*(G71-0.5)</f>
        <v>445.5</v>
      </c>
      <c r="I71" s="1">
        <f>Summary!$E$32-SUM('Crossing Event Calculation'!$J$22:$J70)</f>
        <v>1.304109132352238E-3</v>
      </c>
      <c r="J71" s="1">
        <f t="shared" si="2"/>
        <v>1.6213317176601842E-4</v>
      </c>
      <c r="K71" s="27" t="str">
        <f>IF(G71&gt;Summary!$E$45,"",J71)</f>
        <v/>
      </c>
      <c r="N71">
        <f t="shared" si="3"/>
        <v>50</v>
      </c>
      <c r="O71">
        <f>Summary!$E$44*(N71-0.5)</f>
        <v>445.5</v>
      </c>
      <c r="P71" s="1">
        <f>Summary!$E$32-SUM('Crossing Event Calculation'!$Q$22:$Q70)</f>
        <v>1.5208477311087432E-2</v>
      </c>
      <c r="Q71" s="1">
        <f t="shared" si="4"/>
        <v>1.2061697457469588E-3</v>
      </c>
      <c r="R71" s="27" t="str">
        <f>IF(N71&gt;Summary!$E$45,"",Q71)</f>
        <v/>
      </c>
      <c r="T71">
        <f t="shared" si="5"/>
        <v>50</v>
      </c>
      <c r="U71">
        <f>Summary!$E$44*(T71-0.5)</f>
        <v>445.5</v>
      </c>
      <c r="V71" s="1">
        <f>Summary!$E$32-SUM('Crossing Event Calculation'!$W$22:$W70)</f>
        <v>8.9927857150092438E-2</v>
      </c>
      <c r="W71" s="1">
        <f t="shared" si="6"/>
        <v>4.0746703060554126E-3</v>
      </c>
      <c r="X71" s="27" t="str">
        <f>IF(T71&gt;Summary!$E$45,"",W71)</f>
        <v/>
      </c>
      <c r="AA71">
        <f t="shared" si="7"/>
        <v>50</v>
      </c>
      <c r="AB71">
        <f>Summary!$F$44*(AA71-0.5)</f>
        <v>356.4</v>
      </c>
      <c r="AC71" s="1">
        <f>IF(Summary!F$41=1,0,Summary!$F$31*(Summary!$F$41)*(1-Summary!$F$41)^$A70)</f>
        <v>2.5807227251117561E-6</v>
      </c>
      <c r="AD71" s="1" t="str">
        <f>IF(AA71&gt;Summary!$F$45,"",AC71)</f>
        <v/>
      </c>
      <c r="AG71">
        <f t="shared" si="8"/>
        <v>50</v>
      </c>
      <c r="AH71">
        <f>Summary!$F$44*(AG71-0.5)</f>
        <v>356.4</v>
      </c>
      <c r="AI71" s="1">
        <f>Summary!$F$32-SUM('Crossing Event Calculation'!$AJ$22:$AJ70)</f>
        <v>3.168306140474475E-3</v>
      </c>
      <c r="AJ71" s="1">
        <f t="shared" si="11"/>
        <v>3.4648339352820619E-4</v>
      </c>
      <c r="AK71" s="27" t="str">
        <f>IF(AG71&gt;Summary!$F$45,"",AJ71)</f>
        <v/>
      </c>
      <c r="AN71">
        <f t="shared" si="9"/>
        <v>50</v>
      </c>
      <c r="AO71">
        <f>Summary!$F$44*(AN71-0.5)</f>
        <v>356.4</v>
      </c>
      <c r="AP71" s="1">
        <f>Summary!$F$32-SUM('Crossing Event Calculation'!$AQ$22:$AQ70)</f>
        <v>4.9218983492571922E-2</v>
      </c>
      <c r="AQ71" s="1">
        <f t="shared" si="12"/>
        <v>2.858539319333444E-3</v>
      </c>
      <c r="AR71" s="27" t="str">
        <f>IF(AN71&gt;Summary!$F$45,"",AQ71)</f>
        <v/>
      </c>
      <c r="AT71">
        <f t="shared" si="10"/>
        <v>50</v>
      </c>
      <c r="AU71">
        <f>Summary!$F$44*(AT71-0.5)</f>
        <v>356.4</v>
      </c>
      <c r="AV71" s="1">
        <f>Summary!$F$32-SUM('Crossing Event Calculation'!$AW$22:$AW70)</f>
        <v>0.23216586824382945</v>
      </c>
      <c r="AW71" s="1">
        <f t="shared" si="13"/>
        <v>6.452501253802396E-3</v>
      </c>
      <c r="AX71" s="27" t="str">
        <f>IF(AT71&gt;Summary!$F$45,"",AW71)</f>
        <v/>
      </c>
    </row>
    <row r="72" spans="1:50">
      <c r="A72">
        <f t="shared" si="0"/>
        <v>51</v>
      </c>
      <c r="B72">
        <f>Summary!$E$44*(A72-0.5)</f>
        <v>454.5</v>
      </c>
      <c r="C72" s="1">
        <f>IF(Summary!E$41=1,0,Summary!$E$31*(Summary!$E$41)*(1-Summary!$E$41)^$A71)</f>
        <v>1.8331535353163376E-6</v>
      </c>
      <c r="D72" s="1" t="str">
        <f>IF(A72&gt;Summary!$E$45,"",C72)</f>
        <v/>
      </c>
      <c r="G72">
        <f t="shared" si="1"/>
        <v>51</v>
      </c>
      <c r="H72">
        <f>Summary!$E$44*(G72-0.5)</f>
        <v>454.5</v>
      </c>
      <c r="I72" s="1">
        <f>Summary!$E$32-SUM('Crossing Event Calculation'!$J$22:$J71)</f>
        <v>1.1419759605861834E-3</v>
      </c>
      <c r="J72" s="1">
        <f t="shared" si="2"/>
        <v>1.4197598956800666E-4</v>
      </c>
      <c r="K72" s="27" t="str">
        <f>IF(G72&gt;Summary!$E$45,"",J72)</f>
        <v/>
      </c>
      <c r="N72">
        <f t="shared" si="3"/>
        <v>51</v>
      </c>
      <c r="O72">
        <f>Summary!$E$44*(N72-0.5)</f>
        <v>454.5</v>
      </c>
      <c r="P72" s="1">
        <f>Summary!$E$32-SUM('Crossing Event Calculation'!$Q$22:$Q71)</f>
        <v>1.4002307565340488E-2</v>
      </c>
      <c r="Q72" s="1">
        <f t="shared" si="4"/>
        <v>1.1105095803144443E-3</v>
      </c>
      <c r="R72" s="27" t="str">
        <f>IF(N72&gt;Summary!$E$45,"",Q72)</f>
        <v/>
      </c>
      <c r="T72">
        <f t="shared" si="5"/>
        <v>51</v>
      </c>
      <c r="U72">
        <f>Summary!$E$44*(T72-0.5)</f>
        <v>454.5</v>
      </c>
      <c r="V72" s="1">
        <f>Summary!$E$32-SUM('Crossing Event Calculation'!$W$22:$W71)</f>
        <v>8.5853186844036977E-2</v>
      </c>
      <c r="W72" s="1">
        <f t="shared" si="6"/>
        <v>3.8900452229141667E-3</v>
      </c>
      <c r="X72" s="27" t="str">
        <f>IF(T72&gt;Summary!$E$45,"",W72)</f>
        <v/>
      </c>
      <c r="AA72">
        <f t="shared" si="7"/>
        <v>51</v>
      </c>
      <c r="AB72">
        <f>Summary!$F$44*(AA72-0.5)</f>
        <v>363.59999999999997</v>
      </c>
      <c r="AC72" s="1">
        <f>IF(Summary!F$41=1,0,Summary!$F$31*(Summary!$F$41)*(1-Summary!$F$41)^$A71)</f>
        <v>2.0645781800894049E-6</v>
      </c>
      <c r="AD72" s="1" t="str">
        <f>IF(AA72&gt;Summary!$F$45,"",AC72)</f>
        <v/>
      </c>
      <c r="AG72">
        <f t="shared" si="8"/>
        <v>51</v>
      </c>
      <c r="AH72">
        <f>Summary!$F$44*(AG72-0.5)</f>
        <v>363.59999999999997</v>
      </c>
      <c r="AI72" s="1">
        <f>Summary!$F$32-SUM('Crossing Event Calculation'!$AJ$22:$AJ71)</f>
        <v>2.821822746946312E-3</v>
      </c>
      <c r="AJ72" s="1">
        <f t="shared" si="11"/>
        <v>3.0859225022700096E-4</v>
      </c>
      <c r="AK72" s="27" t="str">
        <f>IF(AG72&gt;Summary!$F$45,"",AJ72)</f>
        <v/>
      </c>
      <c r="AN72">
        <f t="shared" si="9"/>
        <v>51</v>
      </c>
      <c r="AO72">
        <f>Summary!$F$44*(AN72-0.5)</f>
        <v>363.59999999999997</v>
      </c>
      <c r="AP72" s="1">
        <f>Summary!$F$32-SUM('Crossing Event Calculation'!$AQ$22:$AQ71)</f>
        <v>4.636044417323848E-2</v>
      </c>
      <c r="AQ72" s="1">
        <f t="shared" si="12"/>
        <v>2.6925211194368838E-3</v>
      </c>
      <c r="AR72" s="27" t="str">
        <f>IF(AN72&gt;Summary!$F$45,"",AQ72)</f>
        <v/>
      </c>
      <c r="AT72">
        <f t="shared" si="10"/>
        <v>51</v>
      </c>
      <c r="AU72">
        <f>Summary!$F$44*(AT72-0.5)</f>
        <v>363.59999999999997</v>
      </c>
      <c r="AV72" s="1">
        <f>Summary!$F$32-SUM('Crossing Event Calculation'!$AW$22:$AW71)</f>
        <v>0.22571336699002709</v>
      </c>
      <c r="AW72" s="1">
        <f t="shared" si="13"/>
        <v>6.2731692411113881E-3</v>
      </c>
      <c r="AX72" s="27" t="str">
        <f>IF(AT72&gt;Summary!$F$45,"",AW72)</f>
        <v/>
      </c>
    </row>
    <row r="73" spans="1:50">
      <c r="A73">
        <f t="shared" si="0"/>
        <v>52</v>
      </c>
      <c r="B73">
        <f>Summary!$E$44*(A73-0.5)</f>
        <v>463.5</v>
      </c>
      <c r="C73" s="1">
        <f>IF(Summary!E$41=1,0,Summary!$E$31*(Summary!$E$41)*(1-Summary!$E$41)^$A72)</f>
        <v>1.4665228282530702E-6</v>
      </c>
      <c r="D73" s="1" t="str">
        <f>IF(A73&gt;Summary!$E$45,"",C73)</f>
        <v/>
      </c>
      <c r="G73">
        <f t="shared" si="1"/>
        <v>52</v>
      </c>
      <c r="H73">
        <f>Summary!$E$44*(G73-0.5)</f>
        <v>463.5</v>
      </c>
      <c r="I73" s="1">
        <f>Summary!$E$32-SUM('Crossing Event Calculation'!$J$22:$J72)</f>
        <v>9.9999997101818394E-4</v>
      </c>
      <c r="J73" s="1">
        <f t="shared" si="2"/>
        <v>1.2432484601550411E-4</v>
      </c>
      <c r="K73" s="27" t="str">
        <f>IF(G73&gt;Summary!$E$45,"",J73)</f>
        <v/>
      </c>
      <c r="N73">
        <f t="shared" si="3"/>
        <v>52</v>
      </c>
      <c r="O73">
        <f>Summary!$E$44*(N73-0.5)</f>
        <v>463.5</v>
      </c>
      <c r="P73" s="1">
        <f>Summary!$E$32-SUM('Crossing Event Calculation'!$Q$22:$Q72)</f>
        <v>1.2891797985026043E-2</v>
      </c>
      <c r="Q73" s="1">
        <f t="shared" si="4"/>
        <v>1.0224361308336784E-3</v>
      </c>
      <c r="R73" s="27" t="str">
        <f>IF(N73&gt;Summary!$E$45,"",Q73)</f>
        <v/>
      </c>
      <c r="T73">
        <f t="shared" si="5"/>
        <v>52</v>
      </c>
      <c r="U73">
        <f>Summary!$E$44*(T73-0.5)</f>
        <v>463.5</v>
      </c>
      <c r="V73" s="1">
        <f>Summary!$E$32-SUM('Crossing Event Calculation'!$W$22:$W72)</f>
        <v>8.1963141621122837E-2</v>
      </c>
      <c r="W73" s="1">
        <f t="shared" si="6"/>
        <v>3.7137855825608366E-3</v>
      </c>
      <c r="X73" s="27" t="str">
        <f>IF(T73&gt;Summary!$E$45,"",W73)</f>
        <v/>
      </c>
      <c r="AA73">
        <f t="shared" si="7"/>
        <v>52</v>
      </c>
      <c r="AB73">
        <f>Summary!$F$44*(AA73-0.5)</f>
        <v>370.79999999999995</v>
      </c>
      <c r="AC73" s="1">
        <f>IF(Summary!F$41=1,0,Summary!$F$31*(Summary!$F$41)*(1-Summary!$F$41)^$A72)</f>
        <v>1.651662544071524E-6</v>
      </c>
      <c r="AD73" s="1" t="str">
        <f>IF(AA73&gt;Summary!$F$45,"",AC73)</f>
        <v/>
      </c>
      <c r="AG73">
        <f t="shared" si="8"/>
        <v>52</v>
      </c>
      <c r="AH73">
        <f>Summary!$F$44*(AG73-0.5)</f>
        <v>370.79999999999995</v>
      </c>
      <c r="AI73" s="1">
        <f>Summary!$F$32-SUM('Crossing Event Calculation'!$AJ$22:$AJ72)</f>
        <v>2.5132304967193653E-3</v>
      </c>
      <c r="AJ73" s="1">
        <f t="shared" si="11"/>
        <v>2.7484485166938378E-4</v>
      </c>
      <c r="AK73" s="27" t="str">
        <f>IF(AG73&gt;Summary!$F$45,"",AJ73)</f>
        <v/>
      </c>
      <c r="AN73">
        <f t="shared" si="9"/>
        <v>52</v>
      </c>
      <c r="AO73">
        <f>Summary!$F$44*(AN73-0.5)</f>
        <v>370.79999999999995</v>
      </c>
      <c r="AP73" s="1">
        <f>Summary!$F$32-SUM('Crossing Event Calculation'!$AQ$22:$AQ72)</f>
        <v>4.3667923053801627E-2</v>
      </c>
      <c r="AQ73" s="1">
        <f t="shared" si="12"/>
        <v>2.5361449218421583E-3</v>
      </c>
      <c r="AR73" s="27" t="str">
        <f>IF(AN73&gt;Summary!$F$45,"",AQ73)</f>
        <v/>
      </c>
      <c r="AT73">
        <f t="shared" si="10"/>
        <v>52</v>
      </c>
      <c r="AU73">
        <f>Summary!$F$44*(AT73-0.5)</f>
        <v>370.79999999999995</v>
      </c>
      <c r="AV73" s="1">
        <f>Summary!$F$32-SUM('Crossing Event Calculation'!$AW$22:$AW72)</f>
        <v>0.21944019774891566</v>
      </c>
      <c r="AW73" s="1">
        <f t="shared" si="13"/>
        <v>6.0988213376070065E-3</v>
      </c>
      <c r="AX73" s="27" t="str">
        <f>IF(AT73&gt;Summary!$F$45,"",AW73)</f>
        <v/>
      </c>
    </row>
    <row r="74" spans="1:50">
      <c r="A74">
        <f t="shared" si="0"/>
        <v>53</v>
      </c>
      <c r="B74">
        <f>Summary!$E$44*(A74-0.5)</f>
        <v>472.5</v>
      </c>
      <c r="C74" s="1">
        <f>IF(Summary!E$41=1,0,Summary!$E$31*(Summary!$E$41)*(1-Summary!$E$41)^$A73)</f>
        <v>1.1732182626024566E-6</v>
      </c>
      <c r="D74" s="1" t="str">
        <f>IF(A74&gt;Summary!$E$45,"",C74)</f>
        <v/>
      </c>
      <c r="G74">
        <f t="shared" si="1"/>
        <v>53</v>
      </c>
      <c r="H74">
        <f>Summary!$E$44*(G74-0.5)</f>
        <v>472.5</v>
      </c>
      <c r="I74" s="1">
        <f>Summary!$E$32-SUM('Crossing Event Calculation'!$J$22:$J73)</f>
        <v>8.7567512500263955E-4</v>
      </c>
      <c r="J74" s="1">
        <f t="shared" si="2"/>
        <v>1.0886817823075798E-4</v>
      </c>
      <c r="K74" s="27" t="str">
        <f>IF(G74&gt;Summary!$E$45,"",J74)</f>
        <v/>
      </c>
      <c r="N74">
        <f t="shared" si="3"/>
        <v>53</v>
      </c>
      <c r="O74">
        <f>Summary!$E$44*(N74-0.5)</f>
        <v>472.5</v>
      </c>
      <c r="P74" s="1">
        <f>Summary!$E$32-SUM('Crossing Event Calculation'!$Q$22:$Q73)</f>
        <v>1.1869361854192406E-2</v>
      </c>
      <c r="Q74" s="1">
        <f t="shared" si="4"/>
        <v>9.4134770214061977E-4</v>
      </c>
      <c r="R74" s="27" t="str">
        <f>IF(N74&gt;Summary!$E$45,"",Q74)</f>
        <v/>
      </c>
      <c r="T74">
        <f t="shared" si="5"/>
        <v>53</v>
      </c>
      <c r="U74">
        <f>Summary!$E$44*(T74-0.5)</f>
        <v>472.5</v>
      </c>
      <c r="V74" s="1">
        <f>Summary!$E$32-SUM('Crossing Event Calculation'!$W$22:$W73)</f>
        <v>7.8249356038561979E-2</v>
      </c>
      <c r="W74" s="1">
        <f t="shared" si="6"/>
        <v>3.545512343145592E-3</v>
      </c>
      <c r="X74" s="27" t="str">
        <f>IF(T74&gt;Summary!$E$45,"",W74)</f>
        <v/>
      </c>
      <c r="AA74">
        <f t="shared" si="7"/>
        <v>53</v>
      </c>
      <c r="AB74">
        <f>Summary!$F$44*(AA74-0.5)</f>
        <v>377.99999999999994</v>
      </c>
      <c r="AC74" s="1">
        <f>IF(Summary!F$41=1,0,Summary!$F$31*(Summary!$F$41)*(1-Summary!$F$41)^$A73)</f>
        <v>1.3213300352572197E-6</v>
      </c>
      <c r="AD74" s="1" t="str">
        <f>IF(AA74&gt;Summary!$F$45,"",AC74)</f>
        <v/>
      </c>
      <c r="AG74">
        <f t="shared" si="8"/>
        <v>53</v>
      </c>
      <c r="AH74">
        <f>Summary!$F$44*(AG74-0.5)</f>
        <v>377.99999999999994</v>
      </c>
      <c r="AI74" s="1">
        <f>Summary!$F$32-SUM('Crossing Event Calculation'!$AJ$22:$AJ73)</f>
        <v>2.2383856450499673E-3</v>
      </c>
      <c r="AJ74" s="1">
        <f t="shared" si="11"/>
        <v>2.447880412861838E-4</v>
      </c>
      <c r="AK74" s="27" t="str">
        <f>IF(AG74&gt;Summary!$F$45,"",AJ74)</f>
        <v/>
      </c>
      <c r="AN74">
        <f t="shared" si="9"/>
        <v>53</v>
      </c>
      <c r="AO74">
        <f>Summary!$F$44*(AN74-0.5)</f>
        <v>377.99999999999994</v>
      </c>
      <c r="AP74" s="1">
        <f>Summary!$F$32-SUM('Crossing Event Calculation'!$AQ$22:$AQ73)</f>
        <v>4.1131778131959451E-2</v>
      </c>
      <c r="AQ74" s="1">
        <f t="shared" si="12"/>
        <v>2.3888507384970713E-3</v>
      </c>
      <c r="AR74" s="27" t="str">
        <f>IF(AN74&gt;Summary!$F$45,"",AQ74)</f>
        <v/>
      </c>
      <c r="AT74">
        <f t="shared" si="10"/>
        <v>53</v>
      </c>
      <c r="AU74">
        <f>Summary!$F$44*(AT74-0.5)</f>
        <v>377.99999999999994</v>
      </c>
      <c r="AV74" s="1">
        <f>Summary!$F$32-SUM('Crossing Event Calculation'!$AW$22:$AW73)</f>
        <v>0.21334137641130868</v>
      </c>
      <c r="AW74" s="1">
        <f t="shared" si="13"/>
        <v>5.9293190217614396E-3</v>
      </c>
      <c r="AX74" s="27" t="str">
        <f>IF(AT74&gt;Summary!$F$45,"",AW74)</f>
        <v/>
      </c>
    </row>
    <row r="75" spans="1:50">
      <c r="A75">
        <f t="shared" si="0"/>
        <v>54</v>
      </c>
      <c r="B75">
        <f>Summary!$E$44*(A75-0.5)</f>
        <v>481.5</v>
      </c>
      <c r="C75" s="1">
        <f>IF(Summary!E$41=1,0,Summary!$E$31*(Summary!$E$41)*(1-Summary!$E$41)^$A74)</f>
        <v>9.3857461008196538E-7</v>
      </c>
      <c r="D75" s="1" t="str">
        <f>IF(A75&gt;Summary!$E$45,"",C75)</f>
        <v/>
      </c>
      <c r="G75">
        <f t="shared" si="1"/>
        <v>54</v>
      </c>
      <c r="H75">
        <f>Summary!$E$44*(G75-0.5)</f>
        <v>481.5</v>
      </c>
      <c r="I75" s="1">
        <f>Summary!$E$32-SUM('Crossing Event Calculation'!$J$22:$J74)</f>
        <v>7.6680694677189187E-4</v>
      </c>
      <c r="J75" s="1">
        <f t="shared" si="2"/>
        <v>9.5333158343962362E-5</v>
      </c>
      <c r="K75" s="27" t="str">
        <f>IF(G75&gt;Summary!$E$45,"",J75)</f>
        <v/>
      </c>
      <c r="N75">
        <f t="shared" si="3"/>
        <v>54</v>
      </c>
      <c r="O75">
        <f>Summary!$E$44*(N75-0.5)</f>
        <v>481.5</v>
      </c>
      <c r="P75" s="1">
        <f>Summary!$E$32-SUM('Crossing Event Calculation'!$Q$22:$Q74)</f>
        <v>1.0928014152051801E-2</v>
      </c>
      <c r="Q75" s="1">
        <f t="shared" si="4"/>
        <v>8.6669031893745981E-4</v>
      </c>
      <c r="R75" s="27" t="str">
        <f>IF(N75&gt;Summary!$E$45,"",Q75)</f>
        <v/>
      </c>
      <c r="T75">
        <f t="shared" si="5"/>
        <v>54</v>
      </c>
      <c r="U75">
        <f>Summary!$E$44*(T75-0.5)</f>
        <v>481.5</v>
      </c>
      <c r="V75" s="1">
        <f>Summary!$E$32-SUM('Crossing Event Calculation'!$W$22:$W74)</f>
        <v>7.4703843695416383E-2</v>
      </c>
      <c r="W75" s="1">
        <f t="shared" si="6"/>
        <v>3.3848636373696259E-3</v>
      </c>
      <c r="X75" s="27" t="str">
        <f>IF(T75&gt;Summary!$E$45,"",W75)</f>
        <v/>
      </c>
      <c r="AA75">
        <f t="shared" si="7"/>
        <v>54</v>
      </c>
      <c r="AB75">
        <f>Summary!$F$44*(AA75-0.5)</f>
        <v>385.2</v>
      </c>
      <c r="AC75" s="1">
        <f>IF(Summary!F$41=1,0,Summary!$F$31*(Summary!$F$41)*(1-Summary!$F$41)^$A74)</f>
        <v>1.0570640282057758E-6</v>
      </c>
      <c r="AD75" s="1" t="str">
        <f>IF(AA75&gt;Summary!$F$45,"",AC75)</f>
        <v/>
      </c>
      <c r="AG75">
        <f t="shared" si="8"/>
        <v>54</v>
      </c>
      <c r="AH75">
        <f>Summary!$F$44*(AG75-0.5)</f>
        <v>385.2</v>
      </c>
      <c r="AI75" s="1">
        <f>Summary!$F$32-SUM('Crossing Event Calculation'!$AJ$22:$AJ74)</f>
        <v>1.9935976037638303E-3</v>
      </c>
      <c r="AJ75" s="1">
        <f t="shared" si="11"/>
        <v>2.1801821934364836E-4</v>
      </c>
      <c r="AK75" s="27" t="str">
        <f>IF(AG75&gt;Summary!$F$45,"",AJ75)</f>
        <v/>
      </c>
      <c r="AN75">
        <f t="shared" si="9"/>
        <v>54</v>
      </c>
      <c r="AO75">
        <f>Summary!$F$44*(AN75-0.5)</f>
        <v>385.2</v>
      </c>
      <c r="AP75" s="1">
        <f>Summary!$F$32-SUM('Crossing Event Calculation'!$AQ$22:$AQ74)</f>
        <v>3.8742927393462412E-2</v>
      </c>
      <c r="AQ75" s="1">
        <f t="shared" si="12"/>
        <v>2.2501111043263843E-3</v>
      </c>
      <c r="AR75" s="27" t="str">
        <f>IF(AN75&gt;Summary!$F$45,"",AQ75)</f>
        <v/>
      </c>
      <c r="AT75">
        <f t="shared" si="10"/>
        <v>54</v>
      </c>
      <c r="AU75">
        <f>Summary!$F$44*(AT75-0.5)</f>
        <v>385.2</v>
      </c>
      <c r="AV75" s="1">
        <f>Summary!$F$32-SUM('Crossing Event Calculation'!$AW$22:$AW74)</f>
        <v>0.20741205738954727</v>
      </c>
      <c r="AW75" s="1">
        <f t="shared" si="13"/>
        <v>5.7645276219251427E-3</v>
      </c>
      <c r="AX75" s="27" t="str">
        <f>IF(AT75&gt;Summary!$F$45,"",AW75)</f>
        <v/>
      </c>
    </row>
    <row r="76" spans="1:50">
      <c r="A76">
        <f t="shared" si="0"/>
        <v>55</v>
      </c>
      <c r="B76">
        <f>Summary!$E$44*(A76-0.5)</f>
        <v>490.5</v>
      </c>
      <c r="C76" s="1">
        <f>IF(Summary!E$41=1,0,Summary!$E$31*(Summary!$E$41)*(1-Summary!$E$41)^$A75)</f>
        <v>7.5085968806557228E-7</v>
      </c>
      <c r="D76" s="1" t="str">
        <f>IF(A76&gt;Summary!$E$45,"",C76)</f>
        <v/>
      </c>
      <c r="G76">
        <f t="shared" si="1"/>
        <v>55</v>
      </c>
      <c r="H76">
        <f>Summary!$E$44*(G76-0.5)</f>
        <v>490.5</v>
      </c>
      <c r="I76" s="1">
        <f>Summary!$E$32-SUM('Crossing Event Calculation'!$J$22:$J75)</f>
        <v>6.7147378842791205E-4</v>
      </c>
      <c r="J76" s="1">
        <f t="shared" si="2"/>
        <v>8.3480877769174789E-5</v>
      </c>
      <c r="K76" s="27" t="str">
        <f>IF(G76&gt;Summary!$E$45,"",J76)</f>
        <v/>
      </c>
      <c r="N76">
        <f t="shared" si="3"/>
        <v>55</v>
      </c>
      <c r="O76">
        <f>Summary!$E$44*(N76-0.5)</f>
        <v>490.5</v>
      </c>
      <c r="P76" s="1">
        <f>Summary!$E$32-SUM('Crossing Event Calculation'!$Q$22:$Q75)</f>
        <v>1.0061323833114311E-2</v>
      </c>
      <c r="Q76" s="1">
        <f t="shared" si="4"/>
        <v>7.9795394117582327E-4</v>
      </c>
      <c r="R76" s="27" t="str">
        <f>IF(N76&gt;Summary!$E$45,"",Q76)</f>
        <v/>
      </c>
      <c r="T76">
        <f t="shared" si="5"/>
        <v>55</v>
      </c>
      <c r="U76">
        <f>Summary!$E$44*(T76-0.5)</f>
        <v>490.5</v>
      </c>
      <c r="V76" s="1">
        <f>Summary!$E$32-SUM('Crossing Event Calculation'!$W$22:$W75)</f>
        <v>7.131898005804671E-2</v>
      </c>
      <c r="W76" s="1">
        <f t="shared" si="6"/>
        <v>3.2314939942987664E-3</v>
      </c>
      <c r="X76" s="27" t="str">
        <f>IF(T76&gt;Summary!$E$45,"",W76)</f>
        <v/>
      </c>
      <c r="AA76">
        <f t="shared" si="7"/>
        <v>55</v>
      </c>
      <c r="AB76">
        <f>Summary!$F$44*(AA76-0.5)</f>
        <v>392.4</v>
      </c>
      <c r="AC76" s="1">
        <f>IF(Summary!F$41=1,0,Summary!$F$31*(Summary!$F$41)*(1-Summary!$F$41)^$A75)</f>
        <v>8.4565122256462072E-7</v>
      </c>
      <c r="AD76" s="1" t="str">
        <f>IF(AA76&gt;Summary!$F$45,"",AC76)</f>
        <v/>
      </c>
      <c r="AG76">
        <f t="shared" si="8"/>
        <v>55</v>
      </c>
      <c r="AH76">
        <f>Summary!$F$44*(AG76-0.5)</f>
        <v>392.4</v>
      </c>
      <c r="AI76" s="1">
        <f>Summary!$F$32-SUM('Crossing Event Calculation'!$AJ$22:$AJ75)</f>
        <v>1.7755793844201895E-3</v>
      </c>
      <c r="AJ76" s="1">
        <f t="shared" si="11"/>
        <v>1.9417592344800965E-4</v>
      </c>
      <c r="AK76" s="27" t="str">
        <f>IF(AG76&gt;Summary!$F$45,"",AJ76)</f>
        <v/>
      </c>
      <c r="AN76">
        <f t="shared" si="9"/>
        <v>55</v>
      </c>
      <c r="AO76">
        <f>Summary!$F$44*(AN76-0.5)</f>
        <v>392.4</v>
      </c>
      <c r="AP76" s="1">
        <f>Summary!$F$32-SUM('Crossing Event Calculation'!$AQ$22:$AQ75)</f>
        <v>3.6492816289136032E-2</v>
      </c>
      <c r="AQ76" s="1">
        <f t="shared" si="12"/>
        <v>2.1194291883628725E-3</v>
      </c>
      <c r="AR76" s="27" t="str">
        <f>IF(AN76&gt;Summary!$F$45,"",AQ76)</f>
        <v/>
      </c>
      <c r="AT76">
        <f t="shared" si="10"/>
        <v>55</v>
      </c>
      <c r="AU76">
        <f>Summary!$F$44*(AT76-0.5)</f>
        <v>392.4</v>
      </c>
      <c r="AV76" s="1">
        <f>Summary!$F$32-SUM('Crossing Event Calculation'!$AW$22:$AW75)</f>
        <v>0.20164752976762212</v>
      </c>
      <c r="AW76" s="1">
        <f t="shared" si="13"/>
        <v>5.6043162093285838E-3</v>
      </c>
      <c r="AX76" s="27" t="str">
        <f>IF(AT76&gt;Summary!$F$45,"",AW76)</f>
        <v/>
      </c>
    </row>
    <row r="77" spans="1:50">
      <c r="A77">
        <f t="shared" si="0"/>
        <v>56</v>
      </c>
      <c r="B77">
        <f>Summary!$E$44*(A77-0.5)</f>
        <v>499.5</v>
      </c>
      <c r="C77" s="1">
        <f>IF(Summary!E$41=1,0,Summary!$E$31*(Summary!$E$41)*(1-Summary!$E$41)^$A76)</f>
        <v>6.0068775045245795E-7</v>
      </c>
      <c r="D77" s="1" t="str">
        <f>IF(A77&gt;Summary!$E$45,"",C77)</f>
        <v/>
      </c>
      <c r="G77">
        <f t="shared" si="1"/>
        <v>56</v>
      </c>
      <c r="H77">
        <f>Summary!$E$44*(G77-0.5)</f>
        <v>499.5</v>
      </c>
      <c r="I77" s="1">
        <f>Summary!$E$32-SUM('Crossing Event Calculation'!$J$22:$J76)</f>
        <v>5.8799291065869674E-4</v>
      </c>
      <c r="J77" s="1">
        <f t="shared" si="2"/>
        <v>7.3102130194483022E-5</v>
      </c>
      <c r="K77" s="27" t="str">
        <f>IF(G77&gt;Summary!$E$45,"",J77)</f>
        <v/>
      </c>
      <c r="N77">
        <f t="shared" si="3"/>
        <v>56</v>
      </c>
      <c r="O77">
        <f>Summary!$E$44*(N77-0.5)</f>
        <v>499.5</v>
      </c>
      <c r="P77" s="1">
        <f>Summary!$E$32-SUM('Crossing Event Calculation'!$Q$22:$Q76)</f>
        <v>9.2633698919384333E-3</v>
      </c>
      <c r="Q77" s="1">
        <f t="shared" si="4"/>
        <v>7.3466897959428325E-4</v>
      </c>
      <c r="R77" s="27" t="str">
        <f>IF(N77&gt;Summary!$E$45,"",Q77)</f>
        <v/>
      </c>
      <c r="T77">
        <f t="shared" si="5"/>
        <v>56</v>
      </c>
      <c r="U77">
        <f>Summary!$E$44*(T77-0.5)</f>
        <v>499.5</v>
      </c>
      <c r="V77" s="1">
        <f>Summary!$E$32-SUM('Crossing Event Calculation'!$W$22:$W76)</f>
        <v>6.8087486063747926E-2</v>
      </c>
      <c r="W77" s="1">
        <f t="shared" si="6"/>
        <v>3.0850735964370775E-3</v>
      </c>
      <c r="X77" s="27" t="str">
        <f>IF(T77&gt;Summary!$E$45,"",W77)</f>
        <v/>
      </c>
      <c r="AA77">
        <f t="shared" si="7"/>
        <v>56</v>
      </c>
      <c r="AB77">
        <f>Summary!$F$44*(AA77-0.5)</f>
        <v>399.59999999999997</v>
      </c>
      <c r="AC77" s="1">
        <f>IF(Summary!F$41=1,0,Summary!$F$31*(Summary!$F$41)*(1-Summary!$F$41)^$A76)</f>
        <v>6.7652097805169662E-7</v>
      </c>
      <c r="AD77" s="1" t="str">
        <f>IF(AA77&gt;Summary!$F$45,"",AC77)</f>
        <v/>
      </c>
      <c r="AG77">
        <f t="shared" si="8"/>
        <v>56</v>
      </c>
      <c r="AH77">
        <f>Summary!$F$44*(AG77-0.5)</f>
        <v>399.59999999999997</v>
      </c>
      <c r="AI77" s="1">
        <f>Summary!$F$32-SUM('Crossing Event Calculation'!$AJ$22:$AJ76)</f>
        <v>1.5814034609721306E-3</v>
      </c>
      <c r="AJ77" s="1">
        <f t="shared" si="11"/>
        <v>1.7294100172176474E-4</v>
      </c>
      <c r="AK77" s="27" t="str">
        <f>IF(AG77&gt;Summary!$F$45,"",AJ77)</f>
        <v/>
      </c>
      <c r="AN77">
        <f t="shared" si="9"/>
        <v>56</v>
      </c>
      <c r="AO77">
        <f>Summary!$F$44*(AN77-0.5)</f>
        <v>399.59999999999997</v>
      </c>
      <c r="AP77" s="1">
        <f>Summary!$F$32-SUM('Crossing Event Calculation'!$AQ$22:$AQ76)</f>
        <v>3.4373387100773201E-2</v>
      </c>
      <c r="AQ77" s="1">
        <f t="shared" si="12"/>
        <v>1.9963370145801192E-3</v>
      </c>
      <c r="AR77" s="27" t="str">
        <f>IF(AN77&gt;Summary!$F$45,"",AQ77)</f>
        <v/>
      </c>
      <c r="AT77">
        <f t="shared" si="10"/>
        <v>56</v>
      </c>
      <c r="AU77">
        <f>Summary!$F$44*(AT77-0.5)</f>
        <v>399.59999999999997</v>
      </c>
      <c r="AV77" s="1">
        <f>Summary!$F$32-SUM('Crossing Event Calculation'!$AW$22:$AW76)</f>
        <v>0.19604321355829357</v>
      </c>
      <c r="AW77" s="1">
        <f t="shared" si="13"/>
        <v>5.4485574940577458E-3</v>
      </c>
      <c r="AX77" s="27" t="str">
        <f>IF(AT77&gt;Summary!$F$45,"",AW77)</f>
        <v/>
      </c>
    </row>
    <row r="78" spans="1:50">
      <c r="A78">
        <f t="shared" si="0"/>
        <v>57</v>
      </c>
      <c r="B78">
        <f>Summary!$E$44*(A78-0.5)</f>
        <v>508.5</v>
      </c>
      <c r="C78" s="1">
        <f>IF(Summary!E$41=1,0,Summary!$E$31*(Summary!$E$41)*(1-Summary!$E$41)^$A77)</f>
        <v>4.8055020036196638E-7</v>
      </c>
      <c r="D78" s="1" t="str">
        <f>IF(A78&gt;Summary!$E$45,"",C78)</f>
        <v/>
      </c>
      <c r="G78">
        <f t="shared" si="1"/>
        <v>57</v>
      </c>
      <c r="H78">
        <f>Summary!$E$44*(G78-0.5)</f>
        <v>508.5</v>
      </c>
      <c r="I78" s="1">
        <f>Summary!$E$32-SUM('Crossing Event Calculation'!$J$22:$J77)</f>
        <v>5.1489078046418335E-4</v>
      </c>
      <c r="J78" s="1">
        <f t="shared" si="2"/>
        <v>6.4013718851246146E-5</v>
      </c>
      <c r="K78" s="27" t="str">
        <f>IF(G78&gt;Summary!$E$45,"",J78)</f>
        <v/>
      </c>
      <c r="N78">
        <f t="shared" si="3"/>
        <v>57</v>
      </c>
      <c r="O78">
        <f>Summary!$E$44*(N78-0.5)</f>
        <v>508.5</v>
      </c>
      <c r="P78" s="1">
        <f>Summary!$E$32-SUM('Crossing Event Calculation'!$Q$22:$Q77)</f>
        <v>8.5287009123441448E-3</v>
      </c>
      <c r="Q78" s="1">
        <f t="shared" si="4"/>
        <v>6.7640308760525411E-4</v>
      </c>
      <c r="R78" s="27" t="str">
        <f>IF(N78&gt;Summary!$E$45,"",Q78)</f>
        <v/>
      </c>
      <c r="T78">
        <f t="shared" si="5"/>
        <v>57</v>
      </c>
      <c r="U78">
        <f>Summary!$E$44*(T78-0.5)</f>
        <v>508.5</v>
      </c>
      <c r="V78" s="1">
        <f>Summary!$E$32-SUM('Crossing Event Calculation'!$W$22:$W77)</f>
        <v>6.5002412467310866E-2</v>
      </c>
      <c r="W78" s="1">
        <f t="shared" si="6"/>
        <v>2.9452875704627582E-3</v>
      </c>
      <c r="X78" s="27" t="str">
        <f>IF(T78&gt;Summary!$E$45,"",W78)</f>
        <v/>
      </c>
      <c r="AA78">
        <f t="shared" si="7"/>
        <v>57</v>
      </c>
      <c r="AB78">
        <f>Summary!$F$44*(AA78-0.5)</f>
        <v>406.79999999999995</v>
      </c>
      <c r="AC78" s="1">
        <f>IF(Summary!F$41=1,0,Summary!$F$31*(Summary!$F$41)*(1-Summary!$F$41)^$A77)</f>
        <v>5.4121678244135732E-7</v>
      </c>
      <c r="AD78" s="1" t="str">
        <f>IF(AA78&gt;Summary!$F$45,"",AC78)</f>
        <v/>
      </c>
      <c r="AG78">
        <f t="shared" si="8"/>
        <v>57</v>
      </c>
      <c r="AH78">
        <f>Summary!$F$44*(AG78-0.5)</f>
        <v>406.79999999999995</v>
      </c>
      <c r="AI78" s="1">
        <f>Summary!$F$32-SUM('Crossing Event Calculation'!$AJ$22:$AJ77)</f>
        <v>1.4084624592504147E-3</v>
      </c>
      <c r="AJ78" s="1">
        <f t="shared" si="11"/>
        <v>1.5402831383746392E-4</v>
      </c>
      <c r="AK78" s="27" t="str">
        <f>IF(AG78&gt;Summary!$F$45,"",AJ78)</f>
        <v/>
      </c>
      <c r="AN78">
        <f t="shared" si="9"/>
        <v>57</v>
      </c>
      <c r="AO78">
        <f>Summary!$F$44*(AN78-0.5)</f>
        <v>406.79999999999995</v>
      </c>
      <c r="AP78" s="1">
        <f>Summary!$F$32-SUM('Crossing Event Calculation'!$AQ$22:$AQ77)</f>
        <v>3.2377050086193071E-2</v>
      </c>
      <c r="AQ78" s="1">
        <f t="shared" si="12"/>
        <v>1.8803937860557172E-3</v>
      </c>
      <c r="AR78" s="27" t="str">
        <f>IF(AN78&gt;Summary!$F$45,"",AQ78)</f>
        <v/>
      </c>
      <c r="AT78">
        <f t="shared" si="10"/>
        <v>57</v>
      </c>
      <c r="AU78">
        <f>Summary!$F$44*(AT78-0.5)</f>
        <v>406.79999999999995</v>
      </c>
      <c r="AV78" s="1">
        <f>Summary!$F$32-SUM('Crossing Event Calculation'!$AW$22:$AW77)</f>
        <v>0.19059465606423587</v>
      </c>
      <c r="AW78" s="1">
        <f t="shared" si="13"/>
        <v>5.297127723920738E-3</v>
      </c>
      <c r="AX78" s="27" t="str">
        <f>IF(AT78&gt;Summary!$F$45,"",AW78)</f>
        <v/>
      </c>
    </row>
    <row r="79" spans="1:50">
      <c r="A79">
        <f t="shared" si="0"/>
        <v>58</v>
      </c>
      <c r="B79">
        <f>Summary!$E$44*(A79-0.5)</f>
        <v>517.5</v>
      </c>
      <c r="C79" s="1">
        <f>IF(Summary!E$41=1,0,Summary!$E$31*(Summary!$E$41)*(1-Summary!$E$41)^$A78)</f>
        <v>3.8444016028957311E-7</v>
      </c>
      <c r="D79" s="1" t="str">
        <f>IF(A79&gt;Summary!$E$45,"",C79)</f>
        <v/>
      </c>
      <c r="G79">
        <f t="shared" si="1"/>
        <v>58</v>
      </c>
      <c r="H79">
        <f>Summary!$E$44*(G79-0.5)</f>
        <v>517.5</v>
      </c>
      <c r="I79" s="1">
        <f>Summary!$E$32-SUM('Crossing Event Calculation'!$J$22:$J78)</f>
        <v>4.5087706161295316E-4</v>
      </c>
      <c r="J79" s="1">
        <f t="shared" si="2"/>
        <v>5.6055222881535518E-5</v>
      </c>
      <c r="K79" s="27" t="str">
        <f>IF(G79&gt;Summary!$E$45,"",J79)</f>
        <v/>
      </c>
      <c r="N79">
        <f t="shared" si="3"/>
        <v>58</v>
      </c>
      <c r="O79">
        <f>Summary!$E$44*(N79-0.5)</f>
        <v>517.5</v>
      </c>
      <c r="P79" s="1">
        <f>Summary!$E$32-SUM('Crossing Event Calculation'!$Q$22:$Q78)</f>
        <v>7.8522978247388409E-3</v>
      </c>
      <c r="Q79" s="1">
        <f t="shared" si="4"/>
        <v>6.2275820761423998E-4</v>
      </c>
      <c r="R79" s="27" t="str">
        <f>IF(N79&gt;Summary!$E$45,"",Q79)</f>
        <v/>
      </c>
      <c r="T79">
        <f t="shared" si="5"/>
        <v>58</v>
      </c>
      <c r="U79">
        <f>Summary!$E$44*(T79-0.5)</f>
        <v>517.5</v>
      </c>
      <c r="V79" s="1">
        <f>Summary!$E$32-SUM('Crossing Event Calculation'!$W$22:$W78)</f>
        <v>6.2057124896848115E-2</v>
      </c>
      <c r="W79" s="1">
        <f t="shared" si="6"/>
        <v>2.8118353101011166E-3</v>
      </c>
      <c r="X79" s="27" t="str">
        <f>IF(T79&gt;Summary!$E$45,"",W79)</f>
        <v/>
      </c>
      <c r="AA79">
        <f t="shared" si="7"/>
        <v>58</v>
      </c>
      <c r="AB79">
        <f>Summary!$F$44*(AA79-0.5)</f>
        <v>413.99999999999994</v>
      </c>
      <c r="AC79" s="1">
        <f>IF(Summary!F$41=1,0,Summary!$F$31*(Summary!$F$41)*(1-Summary!$F$41)^$A78)</f>
        <v>4.3297342595308589E-7</v>
      </c>
      <c r="AD79" s="1" t="str">
        <f>IF(AA79&gt;Summary!$F$45,"",AC79)</f>
        <v/>
      </c>
      <c r="AG79">
        <f t="shared" si="8"/>
        <v>58</v>
      </c>
      <c r="AH79">
        <f>Summary!$F$44*(AG79-0.5)</f>
        <v>413.99999999999994</v>
      </c>
      <c r="AI79" s="1">
        <f>Summary!$F$32-SUM('Crossing Event Calculation'!$AJ$22:$AJ78)</f>
        <v>1.2544341454129304E-3</v>
      </c>
      <c r="AJ79" s="1">
        <f t="shared" si="11"/>
        <v>1.371839021828986E-4</v>
      </c>
      <c r="AK79" s="27" t="str">
        <f>IF(AG79&gt;Summary!$F$45,"",AJ79)</f>
        <v/>
      </c>
      <c r="AN79">
        <f t="shared" si="9"/>
        <v>58</v>
      </c>
      <c r="AO79">
        <f>Summary!$F$44*(AN79-0.5)</f>
        <v>413.99999999999994</v>
      </c>
      <c r="AP79" s="1">
        <f>Summary!$F$32-SUM('Crossing Event Calculation'!$AQ$22:$AQ78)</f>
        <v>3.0496656300137315E-2</v>
      </c>
      <c r="AQ79" s="1">
        <f t="shared" si="12"/>
        <v>1.7711843064637245E-3</v>
      </c>
      <c r="AR79" s="27" t="str">
        <f>IF(AN79&gt;Summary!$F$45,"",AQ79)</f>
        <v/>
      </c>
      <c r="AT79">
        <f t="shared" si="10"/>
        <v>58</v>
      </c>
      <c r="AU79">
        <f>Summary!$F$44*(AT79-0.5)</f>
        <v>413.99999999999994</v>
      </c>
      <c r="AV79" s="1">
        <f>Summary!$F$32-SUM('Crossing Event Calculation'!$AW$22:$AW78)</f>
        <v>0.1852975283403151</v>
      </c>
      <c r="AW79" s="1">
        <f t="shared" si="13"/>
        <v>5.1499065861251806E-3</v>
      </c>
      <c r="AX79" s="27" t="str">
        <f>IF(AT79&gt;Summary!$F$45,"",AW79)</f>
        <v/>
      </c>
    </row>
    <row r="80" spans="1:50">
      <c r="A80">
        <f t="shared" si="0"/>
        <v>59</v>
      </c>
      <c r="B80">
        <f>Summary!$E$44*(A80-0.5)</f>
        <v>526.5</v>
      </c>
      <c r="C80" s="1">
        <f>IF(Summary!E$41=1,0,Summary!$E$31*(Summary!$E$41)*(1-Summary!$E$41)^$A79)</f>
        <v>3.0755212823165855E-7</v>
      </c>
      <c r="D80" s="1" t="str">
        <f>IF(A80&gt;Summary!$E$45,"",C80)</f>
        <v/>
      </c>
      <c r="G80">
        <f t="shared" si="1"/>
        <v>59</v>
      </c>
      <c r="H80">
        <f>Summary!$E$44*(G80-0.5)</f>
        <v>526.5</v>
      </c>
      <c r="I80" s="1">
        <f>Summary!$E$32-SUM('Crossing Event Calculation'!$J$22:$J79)</f>
        <v>3.948218387314073E-4</v>
      </c>
      <c r="J80" s="1">
        <f t="shared" si="2"/>
        <v>4.9086165726446635E-5</v>
      </c>
      <c r="K80" s="27" t="str">
        <f>IF(G80&gt;Summary!$E$45,"",J80)</f>
        <v/>
      </c>
      <c r="N80">
        <f t="shared" si="3"/>
        <v>59</v>
      </c>
      <c r="O80">
        <f>Summary!$E$44*(N80-0.5)</f>
        <v>526.5</v>
      </c>
      <c r="P80" s="1">
        <f>Summary!$E$32-SUM('Crossing Event Calculation'!$Q$22:$Q79)</f>
        <v>7.2295396171245807E-3</v>
      </c>
      <c r="Q80" s="1">
        <f t="shared" si="4"/>
        <v>5.7336785159271299E-4</v>
      </c>
      <c r="R80" s="27" t="str">
        <f>IF(N80&gt;Summary!$E$45,"",Q80)</f>
        <v/>
      </c>
      <c r="T80">
        <f t="shared" si="5"/>
        <v>59</v>
      </c>
      <c r="U80">
        <f>Summary!$E$44*(T80-0.5)</f>
        <v>526.5</v>
      </c>
      <c r="V80" s="1">
        <f>Summary!$E$32-SUM('Crossing Event Calculation'!$W$22:$W79)</f>
        <v>5.9245289586747019E-2</v>
      </c>
      <c r="W80" s="1">
        <f t="shared" si="6"/>
        <v>2.6844298296784656E-3</v>
      </c>
      <c r="X80" s="27" t="str">
        <f>IF(T80&gt;Summary!$E$45,"",W80)</f>
        <v/>
      </c>
      <c r="AA80">
        <f t="shared" si="7"/>
        <v>59</v>
      </c>
      <c r="AB80">
        <f>Summary!$F$44*(AA80-0.5)</f>
        <v>421.19999999999993</v>
      </c>
      <c r="AC80" s="1">
        <f>IF(Summary!F$41=1,0,Summary!$F$31*(Summary!$F$41)*(1-Summary!$F$41)^$A79)</f>
        <v>3.4637874076246877E-7</v>
      </c>
      <c r="AD80" s="1" t="str">
        <f>IF(AA80&gt;Summary!$F$45,"",AC80)</f>
        <v/>
      </c>
      <c r="AG80">
        <f t="shared" si="8"/>
        <v>59</v>
      </c>
      <c r="AH80">
        <f>Summary!$F$44*(AG80-0.5)</f>
        <v>421.19999999999993</v>
      </c>
      <c r="AI80" s="1">
        <f>Summary!$F$32-SUM('Crossing Event Calculation'!$AJ$22:$AJ79)</f>
        <v>1.1172502432300613E-3</v>
      </c>
      <c r="AJ80" s="1">
        <f t="shared" si="11"/>
        <v>1.2218158174468369E-4</v>
      </c>
      <c r="AK80" s="27" t="str">
        <f>IF(AG80&gt;Summary!$F$45,"",AJ80)</f>
        <v/>
      </c>
      <c r="AN80">
        <f t="shared" si="9"/>
        <v>59</v>
      </c>
      <c r="AO80">
        <f>Summary!$F$44*(AN80-0.5)</f>
        <v>421.19999999999993</v>
      </c>
      <c r="AP80" s="1">
        <f>Summary!$F$32-SUM('Crossing Event Calculation'!$AQ$22:$AQ79)</f>
        <v>2.872547199367359E-2</v>
      </c>
      <c r="AQ80" s="1">
        <f t="shared" si="12"/>
        <v>1.6683174932436383E-3</v>
      </c>
      <c r="AR80" s="27" t="str">
        <f>IF(AN80&gt;Summary!$F$45,"",AQ80)</f>
        <v/>
      </c>
      <c r="AT80">
        <f t="shared" si="10"/>
        <v>59</v>
      </c>
      <c r="AU80">
        <f>Summary!$F$44*(AT80-0.5)</f>
        <v>421.19999999999993</v>
      </c>
      <c r="AV80" s="1">
        <f>Summary!$F$32-SUM('Crossing Event Calculation'!$AW$22:$AW79)</f>
        <v>0.18014762175418997</v>
      </c>
      <c r="AW80" s="1">
        <f t="shared" si="13"/>
        <v>5.0067771116882294E-3</v>
      </c>
      <c r="AX80" s="27" t="str">
        <f>IF(AT80&gt;Summary!$F$45,"",AW80)</f>
        <v/>
      </c>
    </row>
    <row r="81" spans="1:50">
      <c r="A81">
        <f t="shared" si="0"/>
        <v>60</v>
      </c>
      <c r="B81">
        <f>Summary!$E$44*(A81-0.5)</f>
        <v>535.5</v>
      </c>
      <c r="C81" s="1">
        <f>IF(Summary!E$41=1,0,Summary!$E$31*(Summary!$E$41)*(1-Summary!$E$41)^$A80)</f>
        <v>2.4604170258532685E-7</v>
      </c>
      <c r="D81" s="1" t="str">
        <f>IF(A81&gt;Summary!$E$45,"",C81)</f>
        <v/>
      </c>
      <c r="G81">
        <f t="shared" si="1"/>
        <v>60</v>
      </c>
      <c r="H81">
        <f>Summary!$E$44*(G81-0.5)</f>
        <v>535.5</v>
      </c>
      <c r="I81" s="1">
        <f>Summary!$E$32-SUM('Crossing Event Calculation'!$J$22:$J80)</f>
        <v>3.4573567300499874E-4</v>
      </c>
      <c r="J81" s="1">
        <f t="shared" si="2"/>
        <v>4.2983535554154069E-5</v>
      </c>
      <c r="K81" s="27" t="str">
        <f>IF(G81&gt;Summary!$E$45,"",J81)</f>
        <v/>
      </c>
      <c r="N81">
        <f t="shared" si="3"/>
        <v>60</v>
      </c>
      <c r="O81">
        <f>Summary!$E$44*(N81-0.5)</f>
        <v>535.5</v>
      </c>
      <c r="P81" s="1">
        <f>Summary!$E$32-SUM('Crossing Event Calculation'!$Q$22:$Q80)</f>
        <v>6.6561717655319041E-3</v>
      </c>
      <c r="Q81" s="1">
        <f t="shared" si="4"/>
        <v>5.2789459732610492E-4</v>
      </c>
      <c r="R81" s="27" t="str">
        <f>IF(N81&gt;Summary!$E$45,"",Q81)</f>
        <v/>
      </c>
      <c r="T81">
        <f t="shared" si="5"/>
        <v>60</v>
      </c>
      <c r="U81">
        <f>Summary!$E$44*(T81-0.5)</f>
        <v>535.5</v>
      </c>
      <c r="V81" s="1">
        <f>Summary!$E$32-SUM('Crossing Event Calculation'!$W$22:$W80)</f>
        <v>5.6560859757068593E-2</v>
      </c>
      <c r="W81" s="1">
        <f t="shared" si="6"/>
        <v>2.5627971469667681E-3</v>
      </c>
      <c r="X81" s="27" t="str">
        <f>IF(T81&gt;Summary!$E$45,"",W81)</f>
        <v/>
      </c>
      <c r="AA81">
        <f t="shared" si="7"/>
        <v>60</v>
      </c>
      <c r="AB81">
        <f>Summary!$F$44*(AA81-0.5)</f>
        <v>428.4</v>
      </c>
      <c r="AC81" s="1">
        <f>IF(Summary!F$41=1,0,Summary!$F$31*(Summary!$F$41)*(1-Summary!$F$41)^$A80)</f>
        <v>2.7710299260997501E-7</v>
      </c>
      <c r="AD81" s="1" t="str">
        <f>IF(AA81&gt;Summary!$F$45,"",AC81)</f>
        <v/>
      </c>
      <c r="AG81">
        <f t="shared" si="8"/>
        <v>60</v>
      </c>
      <c r="AH81">
        <f>Summary!$F$44*(AG81-0.5)</f>
        <v>428.4</v>
      </c>
      <c r="AI81" s="1">
        <f>Summary!$F$32-SUM('Crossing Event Calculation'!$AJ$22:$AJ80)</f>
        <v>9.9506866148535433E-4</v>
      </c>
      <c r="AJ81" s="1">
        <f t="shared" si="11"/>
        <v>1.0881990291928768E-4</v>
      </c>
      <c r="AK81" s="27" t="str">
        <f>IF(AG81&gt;Summary!$F$45,"",AJ81)</f>
        <v/>
      </c>
      <c r="AN81">
        <f t="shared" si="9"/>
        <v>60</v>
      </c>
      <c r="AO81">
        <f>Summary!$F$44*(AN81-0.5)</f>
        <v>428.4</v>
      </c>
      <c r="AP81" s="1">
        <f>Summary!$F$32-SUM('Crossing Event Calculation'!$AQ$22:$AQ80)</f>
        <v>2.7057154500430003E-2</v>
      </c>
      <c r="AQ81" s="1">
        <f t="shared" si="12"/>
        <v>1.571424977121514E-3</v>
      </c>
      <c r="AR81" s="27" t="str">
        <f>IF(AN81&gt;Summary!$F$45,"",AQ81)</f>
        <v/>
      </c>
      <c r="AT81">
        <f t="shared" si="10"/>
        <v>60</v>
      </c>
      <c r="AU81">
        <f>Summary!$F$44*(AT81-0.5)</f>
        <v>428.4</v>
      </c>
      <c r="AV81" s="1">
        <f>Summary!$F$32-SUM('Crossing Event Calculation'!$AW$22:$AW80)</f>
        <v>0.17514084464250179</v>
      </c>
      <c r="AW81" s="1">
        <f t="shared" si="13"/>
        <v>4.8676255825032943E-3</v>
      </c>
      <c r="AX81" s="27" t="str">
        <f>IF(AT81&gt;Summary!$F$45,"",AW81)</f>
        <v/>
      </c>
    </row>
    <row r="82" spans="1:50">
      <c r="A82">
        <f t="shared" si="0"/>
        <v>61</v>
      </c>
      <c r="B82">
        <f>Summary!$E$44*(A82-0.5)</f>
        <v>544.5</v>
      </c>
      <c r="C82" s="1">
        <f>IF(Summary!E$41=1,0,Summary!$E$31*(Summary!$E$41)*(1-Summary!$E$41)^$A81)</f>
        <v>1.9683336206826155E-7</v>
      </c>
      <c r="D82" s="1" t="str">
        <f>IF(A82&gt;Summary!$E$45,"",C82)</f>
        <v/>
      </c>
      <c r="G82">
        <f t="shared" si="1"/>
        <v>61</v>
      </c>
      <c r="H82">
        <f>Summary!$E$44*(G82-0.5)</f>
        <v>544.5</v>
      </c>
      <c r="I82" s="1">
        <f>Summary!$E$32-SUM('Crossing Event Calculation'!$J$22:$J81)</f>
        <v>3.0275213745079022E-4</v>
      </c>
      <c r="J82" s="1">
        <f t="shared" si="2"/>
        <v>3.7639613960298593E-5</v>
      </c>
      <c r="K82" s="27" t="str">
        <f>IF(G82&gt;Summary!$E$45,"",J82)</f>
        <v/>
      </c>
      <c r="N82">
        <f t="shared" si="3"/>
        <v>61</v>
      </c>
      <c r="O82">
        <f>Summary!$E$44*(N82-0.5)</f>
        <v>544.5</v>
      </c>
      <c r="P82" s="1">
        <f>Summary!$E$32-SUM('Crossing Event Calculation'!$Q$22:$Q81)</f>
        <v>6.1282771682058534E-3</v>
      </c>
      <c r="Q82" s="1">
        <f t="shared" si="4"/>
        <v>4.8602778323198381E-4</v>
      </c>
      <c r="R82" s="27" t="str">
        <f>IF(N82&gt;Summary!$E$45,"",Q82)</f>
        <v/>
      </c>
      <c r="T82">
        <f t="shared" si="5"/>
        <v>61</v>
      </c>
      <c r="U82">
        <f>Summary!$E$44*(T82-0.5)</f>
        <v>544.5</v>
      </c>
      <c r="V82" s="1">
        <f>Summary!$E$32-SUM('Crossing Event Calculation'!$W$22:$W81)</f>
        <v>5.3998062610101871E-2</v>
      </c>
      <c r="W82" s="1">
        <f t="shared" si="6"/>
        <v>2.4466756939918585E-3</v>
      </c>
      <c r="X82" s="27" t="str">
        <f>IF(T82&gt;Summary!$E$45,"",W82)</f>
        <v/>
      </c>
      <c r="AA82">
        <f t="shared" si="7"/>
        <v>61</v>
      </c>
      <c r="AB82">
        <f>Summary!$F$44*(AA82-0.5)</f>
        <v>435.59999999999997</v>
      </c>
      <c r="AC82" s="1">
        <f>IF(Summary!F$41=1,0,Summary!$F$31*(Summary!$F$41)*(1-Summary!$F$41)^$A81)</f>
        <v>2.2168239408798011E-7</v>
      </c>
      <c r="AD82" s="1" t="str">
        <f>IF(AA82&gt;Summary!$F$45,"",AC82)</f>
        <v/>
      </c>
      <c r="AG82">
        <f t="shared" si="8"/>
        <v>61</v>
      </c>
      <c r="AH82">
        <f>Summary!$F$44*(AG82-0.5)</f>
        <v>435.59999999999997</v>
      </c>
      <c r="AI82" s="1">
        <f>Summary!$F$32-SUM('Crossing Event Calculation'!$AJ$22:$AJ81)</f>
        <v>8.862487585660217E-4</v>
      </c>
      <c r="AJ82" s="1">
        <f t="shared" si="11"/>
        <v>9.6919446468682864E-5</v>
      </c>
      <c r="AK82" s="27" t="str">
        <f>IF(AG82&gt;Summary!$F$45,"",AJ82)</f>
        <v/>
      </c>
      <c r="AN82">
        <f t="shared" si="9"/>
        <v>61</v>
      </c>
      <c r="AO82">
        <f>Summary!$F$44*(AN82-0.5)</f>
        <v>435.59999999999997</v>
      </c>
      <c r="AP82" s="1">
        <f>Summary!$F$32-SUM('Crossing Event Calculation'!$AQ$22:$AQ81)</f>
        <v>2.548572952330852E-2</v>
      </c>
      <c r="AQ82" s="1">
        <f t="shared" si="12"/>
        <v>1.4801597829680764E-3</v>
      </c>
      <c r="AR82" s="27" t="str">
        <f>IF(AN82&gt;Summary!$F$45,"",AQ82)</f>
        <v/>
      </c>
      <c r="AT82">
        <f t="shared" si="10"/>
        <v>61</v>
      </c>
      <c r="AU82">
        <f>Summary!$F$44*(AT82-0.5)</f>
        <v>435.59999999999997</v>
      </c>
      <c r="AV82" s="1">
        <f>Summary!$F$32-SUM('Crossing Event Calculation'!$AW$22:$AW81)</f>
        <v>0.17027321905999848</v>
      </c>
      <c r="AW82" s="1">
        <f t="shared" si="13"/>
        <v>4.73234144098962E-3</v>
      </c>
      <c r="AX82" s="27" t="str">
        <f>IF(AT82&gt;Summary!$F$45,"",AW82)</f>
        <v/>
      </c>
    </row>
    <row r="83" spans="1:50">
      <c r="A83">
        <f t="shared" si="0"/>
        <v>62</v>
      </c>
      <c r="B83">
        <f>Summary!$E$44*(A83-0.5)</f>
        <v>553.5</v>
      </c>
      <c r="C83" s="1">
        <f>IF(Summary!E$41=1,0,Summary!$E$31*(Summary!$E$41)*(1-Summary!$E$41)^$A82)</f>
        <v>1.5746668965460924E-7</v>
      </c>
      <c r="D83" s="1" t="str">
        <f>IF(A83&gt;Summary!$E$45,"",C83)</f>
        <v/>
      </c>
      <c r="G83">
        <f t="shared" si="1"/>
        <v>62</v>
      </c>
      <c r="H83">
        <f>Summary!$E$44*(G83-0.5)</f>
        <v>553.5</v>
      </c>
      <c r="I83" s="1">
        <f>Summary!$E$32-SUM('Crossing Event Calculation'!$J$22:$J82)</f>
        <v>2.6511252349048497E-4</v>
      </c>
      <c r="J83" s="1">
        <f t="shared" si="2"/>
        <v>3.2960074614979081E-5</v>
      </c>
      <c r="K83" s="27" t="str">
        <f>IF(G83&gt;Summary!$E$45,"",J83)</f>
        <v/>
      </c>
      <c r="N83">
        <f t="shared" si="3"/>
        <v>62</v>
      </c>
      <c r="O83">
        <f>Summary!$E$44*(N83-0.5)</f>
        <v>553.5</v>
      </c>
      <c r="P83" s="1">
        <f>Summary!$E$32-SUM('Crossing Event Calculation'!$Q$22:$Q82)</f>
        <v>5.6422493849738187E-3</v>
      </c>
      <c r="Q83" s="1">
        <f t="shared" si="4"/>
        <v>4.4748138599999001E-4</v>
      </c>
      <c r="R83" s="27" t="str">
        <f>IF(N83&gt;Summary!$E$45,"",Q83)</f>
        <v/>
      </c>
      <c r="T83">
        <f t="shared" si="5"/>
        <v>62</v>
      </c>
      <c r="U83">
        <f>Summary!$E$44*(T83-0.5)</f>
        <v>553.5</v>
      </c>
      <c r="V83" s="1">
        <f>Summary!$E$32-SUM('Crossing Event Calculation'!$W$22:$W82)</f>
        <v>5.1551386916110054E-2</v>
      </c>
      <c r="W83" s="1">
        <f t="shared" si="6"/>
        <v>2.335815754538206E-3</v>
      </c>
      <c r="X83" s="27" t="str">
        <f>IF(T83&gt;Summary!$E$45,"",W83)</f>
        <v/>
      </c>
      <c r="AA83">
        <f t="shared" si="7"/>
        <v>62</v>
      </c>
      <c r="AB83">
        <f>Summary!$F$44*(AA83-0.5)</f>
        <v>442.79999999999995</v>
      </c>
      <c r="AC83" s="1">
        <f>IF(Summary!F$41=1,0,Summary!$F$31*(Summary!$F$41)*(1-Summary!$F$41)^$A82)</f>
        <v>1.7734591527038408E-7</v>
      </c>
      <c r="AD83" s="1" t="str">
        <f>IF(AA83&gt;Summary!$F$45,"",AC83)</f>
        <v/>
      </c>
      <c r="AG83">
        <f t="shared" si="8"/>
        <v>62</v>
      </c>
      <c r="AH83">
        <f>Summary!$F$44*(AG83-0.5)</f>
        <v>442.79999999999995</v>
      </c>
      <c r="AI83" s="1">
        <f>Summary!$F$32-SUM('Crossing Event Calculation'!$AJ$22:$AJ82)</f>
        <v>7.8932931209729773E-4</v>
      </c>
      <c r="AJ83" s="1">
        <f t="shared" si="11"/>
        <v>8.6320414297401006E-5</v>
      </c>
      <c r="AK83" s="27" t="str">
        <f>IF(AG83&gt;Summary!$F$45,"",AJ83)</f>
        <v/>
      </c>
      <c r="AN83">
        <f t="shared" si="9"/>
        <v>62</v>
      </c>
      <c r="AO83">
        <f>Summary!$F$44*(AN83-0.5)</f>
        <v>442.79999999999995</v>
      </c>
      <c r="AP83" s="1">
        <f>Summary!$F$32-SUM('Crossing Event Calculation'!$AQ$22:$AQ82)</f>
        <v>2.4005569740340404E-2</v>
      </c>
      <c r="AQ83" s="1">
        <f t="shared" si="12"/>
        <v>1.3941950872699426E-3</v>
      </c>
      <c r="AR83" s="27" t="str">
        <f>IF(AN83&gt;Summary!$F$45,"",AQ83)</f>
        <v/>
      </c>
      <c r="AT83">
        <f t="shared" si="10"/>
        <v>62</v>
      </c>
      <c r="AU83">
        <f>Summary!$F$44*(AT83-0.5)</f>
        <v>442.79999999999995</v>
      </c>
      <c r="AV83" s="1">
        <f>Summary!$F$32-SUM('Crossing Event Calculation'!$AW$22:$AW82)</f>
        <v>0.16554087761900882</v>
      </c>
      <c r="AW83" s="1">
        <f t="shared" si="13"/>
        <v>4.6008172022529541E-3</v>
      </c>
      <c r="AX83" s="27" t="str">
        <f>IF(AT83&gt;Summary!$F$45,"",AW83)</f>
        <v/>
      </c>
    </row>
    <row r="84" spans="1:50">
      <c r="A84">
        <f t="shared" si="0"/>
        <v>63</v>
      </c>
      <c r="B84">
        <f>Summary!$E$44*(A84-0.5)</f>
        <v>562.5</v>
      </c>
      <c r="C84" s="1">
        <f>IF(Summary!E$41=1,0,Summary!$E$31*(Summary!$E$41)*(1-Summary!$E$41)^$A83)</f>
        <v>1.2597335172368739E-7</v>
      </c>
      <c r="D84" s="1" t="str">
        <f>IF(A84&gt;Summary!$E$45,"",C84)</f>
        <v/>
      </c>
      <c r="G84">
        <f t="shared" si="1"/>
        <v>63</v>
      </c>
      <c r="H84">
        <f>Summary!$E$44*(G84-0.5)</f>
        <v>562.5</v>
      </c>
      <c r="I84" s="1">
        <f>Summary!$E$32-SUM('Crossing Event Calculation'!$J$22:$J83)</f>
        <v>2.3215244887553332E-4</v>
      </c>
      <c r="J84" s="1">
        <f t="shared" si="2"/>
        <v>2.886231829505527E-5</v>
      </c>
      <c r="K84" s="27" t="str">
        <f>IF(G84&gt;Summary!$E$45,"",J84)</f>
        <v/>
      </c>
      <c r="N84">
        <f t="shared" si="3"/>
        <v>63</v>
      </c>
      <c r="O84">
        <f>Summary!$E$44*(N84-0.5)</f>
        <v>562.5</v>
      </c>
      <c r="P84" s="1">
        <f>Summary!$E$32-SUM('Crossing Event Calculation'!$Q$22:$Q83)</f>
        <v>5.1947679989737816E-3</v>
      </c>
      <c r="Q84" s="1">
        <f t="shared" si="4"/>
        <v>4.1199206655413885E-4</v>
      </c>
      <c r="R84" s="27" t="str">
        <f>IF(N84&gt;Summary!$E$45,"",Q84)</f>
        <v/>
      </c>
      <c r="T84">
        <f t="shared" si="5"/>
        <v>63</v>
      </c>
      <c r="U84">
        <f>Summary!$E$44*(T84-0.5)</f>
        <v>562.5</v>
      </c>
      <c r="V84" s="1">
        <f>Summary!$E$32-SUM('Crossing Event Calculation'!$W$22:$W83)</f>
        <v>4.9215571161571825E-2</v>
      </c>
      <c r="W84" s="1">
        <f t="shared" si="6"/>
        <v>2.2299789271405727E-3</v>
      </c>
      <c r="X84" s="27" t="str">
        <f>IF(T84&gt;Summary!$E$45,"",W84)</f>
        <v/>
      </c>
      <c r="AA84">
        <f t="shared" si="7"/>
        <v>63</v>
      </c>
      <c r="AB84">
        <f>Summary!$F$44*(AA84-0.5)</f>
        <v>449.99999999999994</v>
      </c>
      <c r="AC84" s="1">
        <f>IF(Summary!F$41=1,0,Summary!$F$31*(Summary!$F$41)*(1-Summary!$F$41)^$A83)</f>
        <v>1.4187673221630725E-7</v>
      </c>
      <c r="AD84" s="1" t="str">
        <f>IF(AA84&gt;Summary!$F$45,"",AC84)</f>
        <v/>
      </c>
      <c r="AG84">
        <f t="shared" si="8"/>
        <v>63</v>
      </c>
      <c r="AH84">
        <f>Summary!$F$44*(AG84-0.5)</f>
        <v>449.99999999999994</v>
      </c>
      <c r="AI84" s="1">
        <f>Summary!$F$32-SUM('Crossing Event Calculation'!$AJ$22:$AJ83)</f>
        <v>7.0300889779995046E-4</v>
      </c>
      <c r="AJ84" s="1">
        <f t="shared" si="11"/>
        <v>7.6880483700281837E-5</v>
      </c>
      <c r="AK84" s="27" t="str">
        <f>IF(AG84&gt;Summary!$F$45,"",AJ84)</f>
        <v/>
      </c>
      <c r="AN84">
        <f t="shared" si="9"/>
        <v>63</v>
      </c>
      <c r="AO84">
        <f>Summary!$F$44*(AN84-0.5)</f>
        <v>449.99999999999994</v>
      </c>
      <c r="AP84" s="1">
        <f>Summary!$F$32-SUM('Crossing Event Calculation'!$AQ$22:$AQ83)</f>
        <v>2.2611374653070504E-2</v>
      </c>
      <c r="AQ84" s="1">
        <f t="shared" si="12"/>
        <v>1.3132230477644132E-3</v>
      </c>
      <c r="AR84" s="27" t="str">
        <f>IF(AN84&gt;Summary!$F$45,"",AQ84)</f>
        <v/>
      </c>
      <c r="AT84">
        <f t="shared" si="10"/>
        <v>63</v>
      </c>
      <c r="AU84">
        <f>Summary!$F$44*(AT84-0.5)</f>
        <v>449.99999999999994</v>
      </c>
      <c r="AV84" s="1">
        <f>Summary!$F$32-SUM('Crossing Event Calculation'!$AW$22:$AW83)</f>
        <v>0.1609400604167559</v>
      </c>
      <c r="AW84" s="1">
        <f t="shared" si="13"/>
        <v>4.472948368687486E-3</v>
      </c>
      <c r="AX84" s="27" t="str">
        <f>IF(AT84&gt;Summary!$F$45,"",AW84)</f>
        <v/>
      </c>
    </row>
    <row r="85" spans="1:50">
      <c r="A85">
        <f t="shared" si="0"/>
        <v>64</v>
      </c>
      <c r="B85">
        <f>Summary!$E$44*(A85-0.5)</f>
        <v>571.5</v>
      </c>
      <c r="C85" s="1">
        <f>IF(Summary!E$41=1,0,Summary!$E$31*(Summary!$E$41)*(1-Summary!$E$41)^$A84)</f>
        <v>1.0077868137894993E-7</v>
      </c>
      <c r="D85" s="1" t="str">
        <f>IF(A85&gt;Summary!$E$45,"",C85)</f>
        <v/>
      </c>
      <c r="G85">
        <f t="shared" si="1"/>
        <v>64</v>
      </c>
      <c r="H85">
        <f>Summary!$E$44*(G85-0.5)</f>
        <v>571.5</v>
      </c>
      <c r="I85" s="1">
        <f>Summary!$E$32-SUM('Crossing Event Calculation'!$J$22:$J84)</f>
        <v>2.0329013058051348E-4</v>
      </c>
      <c r="J85" s="1">
        <f t="shared" si="2"/>
        <v>2.527401491338091E-5</v>
      </c>
      <c r="K85" s="27" t="str">
        <f>IF(G85&gt;Summary!$E$45,"",J85)</f>
        <v/>
      </c>
      <c r="N85">
        <f t="shared" si="3"/>
        <v>64</v>
      </c>
      <c r="O85">
        <f>Summary!$E$44*(N85-0.5)</f>
        <v>571.5</v>
      </c>
      <c r="P85" s="1">
        <f>Summary!$E$32-SUM('Crossing Event Calculation'!$Q$22:$Q84)</f>
        <v>4.7827759324196029E-3</v>
      </c>
      <c r="Q85" s="1">
        <f t="shared" si="4"/>
        <v>3.7931737098792728E-4</v>
      </c>
      <c r="R85" s="27" t="str">
        <f>IF(N85&gt;Summary!$E$45,"",Q85)</f>
        <v/>
      </c>
      <c r="T85">
        <f t="shared" si="5"/>
        <v>64</v>
      </c>
      <c r="U85">
        <f>Summary!$E$44*(T85-0.5)</f>
        <v>571.5</v>
      </c>
      <c r="V85" s="1">
        <f>Summary!$E$32-SUM('Crossing Event Calculation'!$W$22:$W84)</f>
        <v>4.6985592234431217E-2</v>
      </c>
      <c r="W85" s="1">
        <f t="shared" si="6"/>
        <v>2.1289376124077686E-3</v>
      </c>
      <c r="X85" s="27" t="str">
        <f>IF(T85&gt;Summary!$E$45,"",W85)</f>
        <v/>
      </c>
      <c r="AA85">
        <f t="shared" si="7"/>
        <v>64</v>
      </c>
      <c r="AB85">
        <f>Summary!$F$44*(AA85-0.5)</f>
        <v>457.19999999999993</v>
      </c>
      <c r="AC85" s="1">
        <f>IF(Summary!F$41=1,0,Summary!$F$31*(Summary!$F$41)*(1-Summary!$F$41)^$A84)</f>
        <v>1.1350138577304584E-7</v>
      </c>
      <c r="AD85" s="1" t="str">
        <f>IF(AA85&gt;Summary!$F$45,"",AC85)</f>
        <v/>
      </c>
      <c r="AG85">
        <f t="shared" si="8"/>
        <v>64</v>
      </c>
      <c r="AH85">
        <f>Summary!$F$44*(AG85-0.5)</f>
        <v>457.19999999999993</v>
      </c>
      <c r="AI85" s="1">
        <f>Summary!$F$32-SUM('Crossing Event Calculation'!$AJ$22:$AJ84)</f>
        <v>6.2612841409970255E-4</v>
      </c>
      <c r="AJ85" s="1">
        <f t="shared" si="11"/>
        <v>6.8472896267912485E-5</v>
      </c>
      <c r="AK85" s="27" t="str">
        <f>IF(AG85&gt;Summary!$F$45,"",AJ85)</f>
        <v/>
      </c>
      <c r="AN85">
        <f t="shared" si="9"/>
        <v>64</v>
      </c>
      <c r="AO85">
        <f>Summary!$F$44*(AN85-0.5)</f>
        <v>457.19999999999993</v>
      </c>
      <c r="AP85" s="1">
        <f>Summary!$F$32-SUM('Crossing Event Calculation'!$AQ$22:$AQ84)</f>
        <v>2.1298151605306126E-2</v>
      </c>
      <c r="AQ85" s="1">
        <f t="shared" si="12"/>
        <v>1.2369537010466795E-3</v>
      </c>
      <c r="AR85" s="27" t="str">
        <f>IF(AN85&gt;Summary!$F$45,"",AQ85)</f>
        <v/>
      </c>
      <c r="AT85">
        <f t="shared" si="10"/>
        <v>64</v>
      </c>
      <c r="AU85">
        <f>Summary!$F$44*(AT85-0.5)</f>
        <v>457.19999999999993</v>
      </c>
      <c r="AV85" s="1">
        <f>Summary!$F$32-SUM('Crossing Event Calculation'!$AW$22:$AW84)</f>
        <v>0.1564671120480684</v>
      </c>
      <c r="AW85" s="1">
        <f t="shared" si="13"/>
        <v>4.3486333469512257E-3</v>
      </c>
      <c r="AX85" s="27" t="str">
        <f>IF(AT85&gt;Summary!$F$45,"",AW85)</f>
        <v/>
      </c>
    </row>
    <row r="86" spans="1:50">
      <c r="A86">
        <f t="shared" si="0"/>
        <v>65</v>
      </c>
      <c r="B86">
        <f>Summary!$E$44*(A86-0.5)</f>
        <v>580.5</v>
      </c>
      <c r="C86" s="1">
        <f>IF(Summary!E$41=1,0,Summary!$E$31*(Summary!$E$41)*(1-Summary!$E$41)^$A85)</f>
        <v>8.062294510315995E-8</v>
      </c>
      <c r="D86" s="1" t="str">
        <f>IF(A86&gt;Summary!$E$45,"",C86)</f>
        <v/>
      </c>
      <c r="G86">
        <f t="shared" si="1"/>
        <v>65</v>
      </c>
      <c r="H86">
        <f>Summary!$E$44*(G86-0.5)</f>
        <v>580.5</v>
      </c>
      <c r="I86" s="1">
        <f>Summary!$E$32-SUM('Crossing Event Calculation'!$J$22:$J85)</f>
        <v>1.7801611566714559E-4</v>
      </c>
      <c r="J86" s="1">
        <f t="shared" si="2"/>
        <v>2.2131826810016576E-5</v>
      </c>
      <c r="K86" s="27" t="str">
        <f>IF(G86&gt;Summary!$E$45,"",J86)</f>
        <v/>
      </c>
      <c r="N86">
        <f t="shared" si="3"/>
        <v>65</v>
      </c>
      <c r="O86">
        <f>Summary!$E$44*(N86-0.5)</f>
        <v>580.5</v>
      </c>
      <c r="P86" s="1">
        <f>Summary!$E$32-SUM('Crossing Event Calculation'!$Q$22:$Q85)</f>
        <v>4.4034585614316502E-3</v>
      </c>
      <c r="Q86" s="1">
        <f t="shared" si="4"/>
        <v>3.4923407418158641E-4</v>
      </c>
      <c r="R86" s="27" t="str">
        <f>IF(N86&gt;Summary!$E$45,"",Q86)</f>
        <v/>
      </c>
      <c r="T86">
        <f t="shared" si="5"/>
        <v>65</v>
      </c>
      <c r="U86">
        <f>Summary!$E$44*(T86-0.5)</f>
        <v>580.5</v>
      </c>
      <c r="V86" s="1">
        <f>Summary!$E$32-SUM('Crossing Event Calculation'!$W$22:$W85)</f>
        <v>4.4856654622023484E-2</v>
      </c>
      <c r="W86" s="1">
        <f t="shared" si="6"/>
        <v>2.0324745235759741E-3</v>
      </c>
      <c r="X86" s="27" t="str">
        <f>IF(T86&gt;Summary!$E$45,"",W86)</f>
        <v/>
      </c>
      <c r="AA86">
        <f t="shared" si="7"/>
        <v>65</v>
      </c>
      <c r="AB86">
        <f>Summary!$F$44*(AA86-0.5)</f>
        <v>464.4</v>
      </c>
      <c r="AC86" s="1">
        <f>IF(Summary!F$41=1,0,Summary!$F$31*(Summary!$F$41)*(1-Summary!$F$41)^$A85)</f>
        <v>9.0801108618436676E-8</v>
      </c>
      <c r="AD86" s="1" t="str">
        <f>IF(AA86&gt;Summary!$F$45,"",AC86)</f>
        <v/>
      </c>
      <c r="AG86">
        <f t="shared" si="8"/>
        <v>65</v>
      </c>
      <c r="AH86">
        <f>Summary!$F$44*(AG86-0.5)</f>
        <v>464.4</v>
      </c>
      <c r="AI86" s="1">
        <f>Summary!$F$32-SUM('Crossing Event Calculation'!$AJ$22:$AJ85)</f>
        <v>5.5765551783182321E-4</v>
      </c>
      <c r="AJ86" s="1">
        <f t="shared" si="11"/>
        <v>6.0984755787887167E-5</v>
      </c>
      <c r="AK86" s="27" t="str">
        <f>IF(AG86&gt;Summary!$F$45,"",AJ86)</f>
        <v/>
      </c>
      <c r="AN86">
        <f t="shared" si="9"/>
        <v>65</v>
      </c>
      <c r="AO86">
        <f>Summary!$F$44*(AN86-0.5)</f>
        <v>464.4</v>
      </c>
      <c r="AP86" s="1">
        <f>Summary!$F$32-SUM('Crossing Event Calculation'!$AQ$22:$AQ85)</f>
        <v>2.006119790425942E-2</v>
      </c>
      <c r="AQ86" s="1">
        <f t="shared" si="12"/>
        <v>1.1651139242018233E-3</v>
      </c>
      <c r="AR86" s="27" t="str">
        <f>IF(AN86&gt;Summary!$F$45,"",AQ86)</f>
        <v/>
      </c>
      <c r="AT86">
        <f t="shared" si="10"/>
        <v>65</v>
      </c>
      <c r="AU86">
        <f>Summary!$F$44*(AT86-0.5)</f>
        <v>464.4</v>
      </c>
      <c r="AV86" s="1">
        <f>Summary!$F$32-SUM('Crossing Event Calculation'!$AW$22:$AW85)</f>
        <v>0.15211847870111717</v>
      </c>
      <c r="AW86" s="1">
        <f t="shared" si="13"/>
        <v>4.2277733672488665E-3</v>
      </c>
      <c r="AX86" s="27" t="str">
        <f>IF(AT86&gt;Summary!$F$45,"",AW86)</f>
        <v/>
      </c>
    </row>
    <row r="87" spans="1:50">
      <c r="A87">
        <f t="shared" ref="A87:A150" si="14">A86+1</f>
        <v>66</v>
      </c>
      <c r="B87">
        <f>Summary!$E$44*(A87-0.5)</f>
        <v>589.5</v>
      </c>
      <c r="C87" s="1">
        <f>IF(Summary!E$41=1,0,Summary!$E$31*(Summary!$E$41)*(1-Summary!$E$41)^$A86)</f>
        <v>6.4498356082527962E-8</v>
      </c>
      <c r="D87" s="1" t="str">
        <f>IF(A87&gt;Summary!$E$45,"",C87)</f>
        <v/>
      </c>
      <c r="G87">
        <f t="shared" ref="G87:G150" si="15">G86+1</f>
        <v>66</v>
      </c>
      <c r="H87">
        <f>Summary!$E$44*(G87-0.5)</f>
        <v>589.5</v>
      </c>
      <c r="I87" s="1">
        <f>Summary!$E$32-SUM('Crossing Event Calculation'!$J$22:$J86)</f>
        <v>1.5588428885715544E-4</v>
      </c>
      <c r="J87" s="1">
        <f t="shared" ref="J87:J150" si="16">I87*I$14</f>
        <v>1.9380290770078233E-5</v>
      </c>
      <c r="K87" s="27" t="str">
        <f>IF(G87&gt;Summary!$E$45,"",J87)</f>
        <v/>
      </c>
      <c r="N87">
        <f t="shared" ref="N87:N150" si="17">N86+1</f>
        <v>66</v>
      </c>
      <c r="O87">
        <f>Summary!$E$44*(N87-0.5)</f>
        <v>589.5</v>
      </c>
      <c r="P87" s="1">
        <f>Summary!$E$32-SUM('Crossing Event Calculation'!$Q$22:$Q86)</f>
        <v>4.0542244872500133E-3</v>
      </c>
      <c r="Q87" s="1">
        <f t="shared" ref="Q87:Q150" si="18">P87*P$15</f>
        <v>3.2153665478544828E-4</v>
      </c>
      <c r="R87" s="27" t="str">
        <f>IF(N87&gt;Summary!$E$45,"",Q87)</f>
        <v/>
      </c>
      <c r="T87">
        <f t="shared" ref="T87:T150" si="19">T86+1</f>
        <v>66</v>
      </c>
      <c r="U87">
        <f>Summary!$E$44*(T87-0.5)</f>
        <v>589.5</v>
      </c>
      <c r="V87" s="1">
        <f>Summary!$E$32-SUM('Crossing Event Calculation'!$W$22:$W86)</f>
        <v>4.2824180098447462E-2</v>
      </c>
      <c r="W87" s="1">
        <f t="shared" ref="W87:W150" si="20">V87*V$16</f>
        <v>1.9403822192390989E-3</v>
      </c>
      <c r="X87" s="27" t="str">
        <f>IF(T87&gt;Summary!$E$45,"",W87)</f>
        <v/>
      </c>
      <c r="AA87">
        <f t="shared" ref="AA87:AA150" si="21">AA86+1</f>
        <v>66</v>
      </c>
      <c r="AB87">
        <f>Summary!$F$44*(AA87-0.5)</f>
        <v>471.59999999999997</v>
      </c>
      <c r="AC87" s="1">
        <f>IF(Summary!F$41=1,0,Summary!$F$31*(Summary!$F$41)*(1-Summary!$F$41)^$A86)</f>
        <v>7.2640886894749336E-8</v>
      </c>
      <c r="AD87" s="1" t="str">
        <f>IF(AA87&gt;Summary!$F$45,"",AC87)</f>
        <v/>
      </c>
      <c r="AG87">
        <f t="shared" ref="AG87:AG150" si="22">AG86+1</f>
        <v>66</v>
      </c>
      <c r="AH87">
        <f>Summary!$F$44*(AG87-0.5)</f>
        <v>471.59999999999997</v>
      </c>
      <c r="AI87" s="1">
        <f>Summary!$F$32-SUM('Crossing Event Calculation'!$AJ$22:$AJ86)</f>
        <v>4.9667076204396032E-4</v>
      </c>
      <c r="AJ87" s="1">
        <f t="shared" si="11"/>
        <v>5.4315512286151804E-5</v>
      </c>
      <c r="AK87" s="27" t="str">
        <f>IF(AG87&gt;Summary!$F$45,"",AJ87)</f>
        <v/>
      </c>
      <c r="AN87">
        <f t="shared" ref="AN87:AN150" si="23">AN86+1</f>
        <v>66</v>
      </c>
      <c r="AO87">
        <f>Summary!$F$44*(AN87-0.5)</f>
        <v>471.59999999999997</v>
      </c>
      <c r="AP87" s="1">
        <f>Summary!$F$32-SUM('Crossing Event Calculation'!$AQ$22:$AQ86)</f>
        <v>1.8896083980057599E-2</v>
      </c>
      <c r="AQ87" s="1">
        <f t="shared" si="12"/>
        <v>1.0974464567431255E-3</v>
      </c>
      <c r="AR87" s="27" t="str">
        <f>IF(AN87&gt;Summary!$F$45,"",AQ87)</f>
        <v/>
      </c>
      <c r="AT87">
        <f t="shared" ref="AT87:AT150" si="24">AT86+1</f>
        <v>66</v>
      </c>
      <c r="AU87">
        <f>Summary!$F$44*(AT87-0.5)</f>
        <v>471.59999999999997</v>
      </c>
      <c r="AV87" s="1">
        <f>Summary!$F$32-SUM('Crossing Event Calculation'!$AW$22:$AW86)</f>
        <v>0.14789070533386828</v>
      </c>
      <c r="AW87" s="1">
        <f t="shared" si="13"/>
        <v>4.1102724048579795E-3</v>
      </c>
      <c r="AX87" s="27" t="str">
        <f>IF(AT87&gt;Summary!$F$45,"",AW87)</f>
        <v/>
      </c>
    </row>
    <row r="88" spans="1:50">
      <c r="A88">
        <f t="shared" si="14"/>
        <v>67</v>
      </c>
      <c r="B88">
        <f>Summary!$E$44*(A88-0.5)</f>
        <v>598.5</v>
      </c>
      <c r="C88" s="1">
        <f>IF(Summary!E$41=1,0,Summary!$E$31*(Summary!$E$41)*(1-Summary!$E$41)^$A87)</f>
        <v>5.1598684866022383E-8</v>
      </c>
      <c r="D88" s="1" t="str">
        <f>IF(A88&gt;Summary!$E$45,"",C88)</f>
        <v/>
      </c>
      <c r="G88">
        <f t="shared" si="15"/>
        <v>67</v>
      </c>
      <c r="H88">
        <f>Summary!$E$44*(G88-0.5)</f>
        <v>598.5</v>
      </c>
      <c r="I88" s="1">
        <f>Summary!$E$32-SUM('Crossing Event Calculation'!$J$22:$J87)</f>
        <v>1.3650399808706748E-4</v>
      </c>
      <c r="J88" s="1">
        <f t="shared" si="16"/>
        <v>1.6970839034521065E-5</v>
      </c>
      <c r="K88" s="27" t="str">
        <f>IF(G88&gt;Summary!$E$45,"",J88)</f>
        <v/>
      </c>
      <c r="N88">
        <f t="shared" si="17"/>
        <v>67</v>
      </c>
      <c r="O88">
        <f>Summary!$E$44*(N88-0.5)</f>
        <v>598.5</v>
      </c>
      <c r="P88" s="1">
        <f>Summary!$E$32-SUM('Crossing Event Calculation'!$Q$22:$Q87)</f>
        <v>3.7326878324646096E-3</v>
      </c>
      <c r="Q88" s="1">
        <f t="shared" si="18"/>
        <v>2.9603589115093901E-4</v>
      </c>
      <c r="R88" s="27" t="str">
        <f>IF(N88&gt;Summary!$E$45,"",Q88)</f>
        <v/>
      </c>
      <c r="T88">
        <f t="shared" si="19"/>
        <v>67</v>
      </c>
      <c r="U88">
        <f>Summary!$E$44*(T88-0.5)</f>
        <v>598.5</v>
      </c>
      <c r="V88" s="1">
        <f>Summary!$E$32-SUM('Crossing Event Calculation'!$W$22:$W87)</f>
        <v>4.0883797879208372E-2</v>
      </c>
      <c r="W88" s="1">
        <f t="shared" si="20"/>
        <v>1.8524626572513673E-3</v>
      </c>
      <c r="X88" s="27" t="str">
        <f>IF(T88&gt;Summary!$E$45,"",W88)</f>
        <v/>
      </c>
      <c r="AA88">
        <f t="shared" si="21"/>
        <v>67</v>
      </c>
      <c r="AB88">
        <f>Summary!$F$44*(AA88-0.5)</f>
        <v>478.79999999999995</v>
      </c>
      <c r="AC88" s="1">
        <f>IF(Summary!F$41=1,0,Summary!$F$31*(Summary!$F$41)*(1-Summary!$F$41)^$A87)</f>
        <v>5.8112709515799485E-8</v>
      </c>
      <c r="AD88" s="1" t="str">
        <f>IF(AA88&gt;Summary!$F$45,"",AC88)</f>
        <v/>
      </c>
      <c r="AG88">
        <f t="shared" si="22"/>
        <v>67</v>
      </c>
      <c r="AH88">
        <f>Summary!$F$44*(AG88-0.5)</f>
        <v>478.79999999999995</v>
      </c>
      <c r="AI88" s="1">
        <f>Summary!$F$32-SUM('Crossing Event Calculation'!$AJ$22:$AJ87)</f>
        <v>4.423552497577754E-4</v>
      </c>
      <c r="AJ88" s="1">
        <f t="shared" ref="AJ88:AJ151" si="25">AI88*AI$14</f>
        <v>4.8375611852375545E-5</v>
      </c>
      <c r="AK88" s="27" t="str">
        <f>IF(AG88&gt;Summary!$F$45,"",AJ88)</f>
        <v/>
      </c>
      <c r="AN88">
        <f t="shared" si="23"/>
        <v>67</v>
      </c>
      <c r="AO88">
        <f>Summary!$F$44*(AN88-0.5)</f>
        <v>478.79999999999995</v>
      </c>
      <c r="AP88" s="1">
        <f>Summary!$F$32-SUM('Crossing Event Calculation'!$AQ$22:$AQ87)</f>
        <v>1.7798637523314453E-2</v>
      </c>
      <c r="AQ88" s="1">
        <f t="shared" ref="AQ88:AQ151" si="26">AP88*AP$15</f>
        <v>1.0337089793542051E-3</v>
      </c>
      <c r="AR88" s="27" t="str">
        <f>IF(AN88&gt;Summary!$F$45,"",AQ88)</f>
        <v/>
      </c>
      <c r="AT88">
        <f t="shared" si="24"/>
        <v>67</v>
      </c>
      <c r="AU88">
        <f>Summary!$F$44*(AT88-0.5)</f>
        <v>478.79999999999995</v>
      </c>
      <c r="AV88" s="1">
        <f>Summary!$F$32-SUM('Crossing Event Calculation'!$AW$22:$AW87)</f>
        <v>0.14378043292901033</v>
      </c>
      <c r="AW88" s="1">
        <f t="shared" ref="AW88:AW151" si="27">AV88*AV$16</f>
        <v>3.9960371038362062E-3</v>
      </c>
      <c r="AX88" s="27" t="str">
        <f>IF(AT88&gt;Summary!$F$45,"",AW88)</f>
        <v/>
      </c>
    </row>
    <row r="89" spans="1:50">
      <c r="A89">
        <f t="shared" si="14"/>
        <v>68</v>
      </c>
      <c r="B89">
        <f>Summary!$E$44*(A89-0.5)</f>
        <v>607.5</v>
      </c>
      <c r="C89" s="1">
        <f>IF(Summary!E$41=1,0,Summary!$E$31*(Summary!$E$41)*(1-Summary!$E$41)^$A88)</f>
        <v>4.1278947892817905E-8</v>
      </c>
      <c r="D89" s="1" t="str">
        <f>IF(A89&gt;Summary!$E$45,"",C89)</f>
        <v/>
      </c>
      <c r="G89">
        <f t="shared" si="15"/>
        <v>68</v>
      </c>
      <c r="H89">
        <f>Summary!$E$44*(G89-0.5)</f>
        <v>607.5</v>
      </c>
      <c r="I89" s="1">
        <f>Summary!$E$32-SUM('Crossing Event Calculation'!$J$22:$J88)</f>
        <v>1.1953315905255391E-4</v>
      </c>
      <c r="J89" s="1">
        <f t="shared" si="16"/>
        <v>1.4860942023652613E-5</v>
      </c>
      <c r="K89" s="27" t="str">
        <f>IF(G89&gt;Summary!$E$45,"",J89)</f>
        <v/>
      </c>
      <c r="N89">
        <f t="shared" si="17"/>
        <v>68</v>
      </c>
      <c r="O89">
        <f>Summary!$E$44*(N89-0.5)</f>
        <v>607.5</v>
      </c>
      <c r="P89" s="1">
        <f>Summary!$E$32-SUM('Crossing Event Calculation'!$Q$22:$Q88)</f>
        <v>3.4366519413137064E-3</v>
      </c>
      <c r="Q89" s="1">
        <f t="shared" si="18"/>
        <v>2.7255756861689119E-4</v>
      </c>
      <c r="R89" s="27" t="str">
        <f>IF(N89&gt;Summary!$E$45,"",Q89)</f>
        <v/>
      </c>
      <c r="T89">
        <f t="shared" si="19"/>
        <v>68</v>
      </c>
      <c r="U89">
        <f>Summary!$E$44*(T89-0.5)</f>
        <v>607.5</v>
      </c>
      <c r="V89" s="1">
        <f>Summary!$E$32-SUM('Crossing Event Calculation'!$W$22:$W88)</f>
        <v>3.9031335221957009E-2</v>
      </c>
      <c r="W89" s="1">
        <f t="shared" si="20"/>
        <v>1.7685267688427233E-3</v>
      </c>
      <c r="X89" s="27" t="str">
        <f>IF(T89&gt;Summary!$E$45,"",W89)</f>
        <v/>
      </c>
      <c r="AA89">
        <f t="shared" si="21"/>
        <v>68</v>
      </c>
      <c r="AB89">
        <f>Summary!$F$44*(AA89-0.5)</f>
        <v>485.99999999999994</v>
      </c>
      <c r="AC89" s="1">
        <f>IF(Summary!F$41=1,0,Summary!$F$31*(Summary!$F$41)*(1-Summary!$F$41)^$A88)</f>
        <v>4.6490167612639593E-8</v>
      </c>
      <c r="AD89" s="1" t="str">
        <f>IF(AA89&gt;Summary!$F$45,"",AC89)</f>
        <v/>
      </c>
      <c r="AG89">
        <f t="shared" si="22"/>
        <v>68</v>
      </c>
      <c r="AH89">
        <f>Summary!$F$44*(AG89-0.5)</f>
        <v>485.99999999999994</v>
      </c>
      <c r="AI89" s="1">
        <f>Summary!$F$32-SUM('Crossing Event Calculation'!$AJ$22:$AJ88)</f>
        <v>3.9397963790543944E-4</v>
      </c>
      <c r="AJ89" s="1">
        <f t="shared" si="25"/>
        <v>4.3085294119351627E-5</v>
      </c>
      <c r="AK89" s="27" t="str">
        <f>IF(AG89&gt;Summary!$F$45,"",AJ89)</f>
        <v/>
      </c>
      <c r="AN89">
        <f t="shared" si="23"/>
        <v>68</v>
      </c>
      <c r="AO89">
        <f>Summary!$F$44*(AN89-0.5)</f>
        <v>485.99999999999994</v>
      </c>
      <c r="AP89" s="1">
        <f>Summary!$F$32-SUM('Crossing Event Calculation'!$AQ$22:$AQ88)</f>
        <v>1.6764928543960278E-2</v>
      </c>
      <c r="AQ89" s="1">
        <f t="shared" si="26"/>
        <v>9.7367324613598647E-4</v>
      </c>
      <c r="AR89" s="27" t="str">
        <f>IF(AN89&gt;Summary!$F$45,"",AQ89)</f>
        <v/>
      </c>
      <c r="AT89">
        <f t="shared" si="24"/>
        <v>68</v>
      </c>
      <c r="AU89">
        <f>Summary!$F$44*(AT89-0.5)</f>
        <v>485.99999999999994</v>
      </c>
      <c r="AV89" s="1">
        <f>Summary!$F$32-SUM('Crossing Event Calculation'!$AW$22:$AW88)</f>
        <v>0.1397843958251741</v>
      </c>
      <c r="AW89" s="1">
        <f t="shared" si="27"/>
        <v>3.8849767028488209E-3</v>
      </c>
      <c r="AX89" s="27" t="str">
        <f>IF(AT89&gt;Summary!$F$45,"",AW89)</f>
        <v/>
      </c>
    </row>
    <row r="90" spans="1:50">
      <c r="A90">
        <f t="shared" si="14"/>
        <v>69</v>
      </c>
      <c r="B90">
        <f>Summary!$E$44*(A90-0.5)</f>
        <v>616.5</v>
      </c>
      <c r="C90" s="1">
        <f>IF(Summary!E$41=1,0,Summary!$E$31*(Summary!$E$41)*(1-Summary!$E$41)^$A89)</f>
        <v>3.3023158314254327E-8</v>
      </c>
      <c r="D90" s="1" t="str">
        <f>IF(A90&gt;Summary!$E$45,"",C90)</f>
        <v/>
      </c>
      <c r="G90">
        <f t="shared" si="15"/>
        <v>69</v>
      </c>
      <c r="H90">
        <f>Summary!$E$44*(G90-0.5)</f>
        <v>616.5</v>
      </c>
      <c r="I90" s="1">
        <f>Summary!$E$32-SUM('Crossing Event Calculation'!$J$22:$J89)</f>
        <v>1.0467221702892271E-4</v>
      </c>
      <c r="J90" s="1">
        <f t="shared" si="16"/>
        <v>1.3013357641372979E-5</v>
      </c>
      <c r="K90" s="27" t="str">
        <f>IF(G90&gt;Summary!$E$45,"",J90)</f>
        <v/>
      </c>
      <c r="N90">
        <f t="shared" si="17"/>
        <v>69</v>
      </c>
      <c r="O90">
        <f>Summary!$E$44*(N90-0.5)</f>
        <v>616.5</v>
      </c>
      <c r="P90" s="1">
        <f>Summary!$E$32-SUM('Crossing Event Calculation'!$Q$22:$Q89)</f>
        <v>3.164094372696824E-3</v>
      </c>
      <c r="Q90" s="1">
        <f t="shared" si="18"/>
        <v>2.5094128931979378E-4</v>
      </c>
      <c r="R90" s="27" t="str">
        <f>IF(N90&gt;Summary!$E$45,"",Q90)</f>
        <v/>
      </c>
      <c r="T90">
        <f t="shared" si="19"/>
        <v>69</v>
      </c>
      <c r="U90">
        <f>Summary!$E$44*(T90-0.5)</f>
        <v>616.5</v>
      </c>
      <c r="V90" s="1">
        <f>Summary!$E$32-SUM('Crossing Event Calculation'!$W$22:$W89)</f>
        <v>3.7262808453114249E-2</v>
      </c>
      <c r="W90" s="1">
        <f t="shared" si="20"/>
        <v>1.6883940520312864E-3</v>
      </c>
      <c r="X90" s="27" t="str">
        <f>IF(T90&gt;Summary!$E$45,"",W90)</f>
        <v/>
      </c>
      <c r="AA90">
        <f t="shared" si="21"/>
        <v>69</v>
      </c>
      <c r="AB90">
        <f>Summary!$F$44*(AA90-0.5)</f>
        <v>493.19999999999993</v>
      </c>
      <c r="AC90" s="1">
        <f>IF(Summary!F$41=1,0,Summary!$F$31*(Summary!$F$41)*(1-Summary!$F$41)^$A89)</f>
        <v>3.7192134090111676E-8</v>
      </c>
      <c r="AD90" s="1" t="str">
        <f>IF(AA90&gt;Summary!$F$45,"",AC90)</f>
        <v/>
      </c>
      <c r="AG90">
        <f t="shared" si="22"/>
        <v>69</v>
      </c>
      <c r="AH90">
        <f>Summary!$F$44*(AG90-0.5)</f>
        <v>493.19999999999993</v>
      </c>
      <c r="AI90" s="1">
        <f>Summary!$F$32-SUM('Crossing Event Calculation'!$AJ$22:$AJ89)</f>
        <v>3.5089434378610118E-4</v>
      </c>
      <c r="AJ90" s="1">
        <f t="shared" si="25"/>
        <v>3.8373521249008495E-5</v>
      </c>
      <c r="AK90" s="27" t="str">
        <f>IF(AG90&gt;Summary!$F$45,"",AJ90)</f>
        <v/>
      </c>
      <c r="AN90">
        <f t="shared" si="23"/>
        <v>69</v>
      </c>
      <c r="AO90">
        <f>Summary!$F$44*(AN90-0.5)</f>
        <v>493.19999999999993</v>
      </c>
      <c r="AP90" s="1">
        <f>Summary!$F$32-SUM('Crossing Event Calculation'!$AQ$22:$AQ89)</f>
        <v>1.5791255297824325E-2</v>
      </c>
      <c r="AQ90" s="1">
        <f t="shared" si="26"/>
        <v>9.1712426725098573E-4</v>
      </c>
      <c r="AR90" s="27" t="str">
        <f>IF(AN90&gt;Summary!$F$45,"",AQ90)</f>
        <v/>
      </c>
      <c r="AT90">
        <f t="shared" si="24"/>
        <v>69</v>
      </c>
      <c r="AU90">
        <f>Summary!$F$44*(AT90-0.5)</f>
        <v>493.19999999999993</v>
      </c>
      <c r="AV90" s="1">
        <f>Summary!$F$32-SUM('Crossing Event Calculation'!$AW$22:$AW89)</f>
        <v>0.13589941912232528</v>
      </c>
      <c r="AW90" s="1">
        <f t="shared" si="27"/>
        <v>3.7770029630577592E-3</v>
      </c>
      <c r="AX90" s="27" t="str">
        <f>IF(AT90&gt;Summary!$F$45,"",AW90)</f>
        <v/>
      </c>
    </row>
    <row r="91" spans="1:50">
      <c r="A91">
        <f t="shared" si="14"/>
        <v>70</v>
      </c>
      <c r="B91">
        <f>Summary!$E$44*(A91-0.5)</f>
        <v>625.5</v>
      </c>
      <c r="C91" s="1">
        <f>IF(Summary!E$41=1,0,Summary!$E$31*(Summary!$E$41)*(1-Summary!$E$41)^$A90)</f>
        <v>2.6418526651403466E-8</v>
      </c>
      <c r="D91" s="1" t="str">
        <f>IF(A91&gt;Summary!$E$45,"",C91)</f>
        <v/>
      </c>
      <c r="G91">
        <f t="shared" si="15"/>
        <v>70</v>
      </c>
      <c r="H91">
        <f>Summary!$E$44*(G91-0.5)</f>
        <v>625.5</v>
      </c>
      <c r="I91" s="1">
        <f>Summary!$E$32-SUM('Crossing Event Calculation'!$J$22:$J90)</f>
        <v>9.165885938755558E-5</v>
      </c>
      <c r="J91" s="1">
        <f t="shared" si="16"/>
        <v>1.1395473909576119E-5</v>
      </c>
      <c r="K91" s="27" t="str">
        <f>IF(G91&gt;Summary!$E$45,"",J91)</f>
        <v/>
      </c>
      <c r="N91">
        <f t="shared" si="17"/>
        <v>70</v>
      </c>
      <c r="O91">
        <f>Summary!$E$44*(N91-0.5)</f>
        <v>625.5</v>
      </c>
      <c r="P91" s="1">
        <f>Summary!$E$32-SUM('Crossing Event Calculation'!$Q$22:$Q90)</f>
        <v>2.9131530833770292E-3</v>
      </c>
      <c r="Q91" s="1">
        <f t="shared" si="18"/>
        <v>2.3103937639682093E-4</v>
      </c>
      <c r="R91" s="27" t="str">
        <f>IF(N91&gt;Summary!$E$45,"",Q91)</f>
        <v/>
      </c>
      <c r="T91">
        <f t="shared" si="19"/>
        <v>70</v>
      </c>
      <c r="U91">
        <f>Summary!$E$44*(T91-0.5)</f>
        <v>625.5</v>
      </c>
      <c r="V91" s="1">
        <f>Summary!$E$32-SUM('Crossing Event Calculation'!$W$22:$W90)</f>
        <v>3.5574414401082999E-2</v>
      </c>
      <c r="W91" s="1">
        <f t="shared" si="20"/>
        <v>1.6118921834584595E-3</v>
      </c>
      <c r="X91" s="27" t="str">
        <f>IF(T91&gt;Summary!$E$45,"",W91)</f>
        <v/>
      </c>
      <c r="AA91">
        <f t="shared" si="21"/>
        <v>70</v>
      </c>
      <c r="AB91">
        <f>Summary!$F$44*(AA91-0.5)</f>
        <v>500.4</v>
      </c>
      <c r="AC91" s="1">
        <f>IF(Summary!F$41=1,0,Summary!$F$31*(Summary!$F$41)*(1-Summary!$F$41)^$A90)</f>
        <v>2.9753707272089345E-8</v>
      </c>
      <c r="AD91" s="1" t="str">
        <f>IF(AA91&gt;Summary!$F$45,"",AC91)</f>
        <v/>
      </c>
      <c r="AG91">
        <f t="shared" si="22"/>
        <v>70</v>
      </c>
      <c r="AH91">
        <f>Summary!$F$44*(AG91-0.5)</f>
        <v>500.4</v>
      </c>
      <c r="AI91" s="1">
        <f>Summary!$F$32-SUM('Crossing Event Calculation'!$AJ$22:$AJ90)</f>
        <v>3.125208225370768E-4</v>
      </c>
      <c r="AJ91" s="1">
        <f t="shared" si="25"/>
        <v>3.4177024043723414E-5</v>
      </c>
      <c r="AK91" s="27" t="str">
        <f>IF(AG91&gt;Summary!$F$45,"",AJ91)</f>
        <v/>
      </c>
      <c r="AN91">
        <f t="shared" si="23"/>
        <v>70</v>
      </c>
      <c r="AO91">
        <f>Summary!$F$44*(AN91-0.5)</f>
        <v>500.4</v>
      </c>
      <c r="AP91" s="1">
        <f>Summary!$F$32-SUM('Crossing Event Calculation'!$AQ$22:$AQ90)</f>
        <v>1.4874131030573334E-2</v>
      </c>
      <c r="AQ91" s="1">
        <f t="shared" si="26"/>
        <v>8.6385953903798864E-4</v>
      </c>
      <c r="AR91" s="27" t="str">
        <f>IF(AN91&gt;Summary!$F$45,"",AQ91)</f>
        <v/>
      </c>
      <c r="AT91">
        <f t="shared" si="24"/>
        <v>70</v>
      </c>
      <c r="AU91">
        <f>Summary!$F$44*(AT91-0.5)</f>
        <v>500.4</v>
      </c>
      <c r="AV91" s="1">
        <f>Summary!$F$32-SUM('Crossing Event Calculation'!$AW$22:$AW90)</f>
        <v>0.13212241615926756</v>
      </c>
      <c r="AW91" s="1">
        <f t="shared" si="27"/>
        <v>3.6720300980147814E-3</v>
      </c>
      <c r="AX91" s="27" t="str">
        <f>IF(AT91&gt;Summary!$F$45,"",AW91)</f>
        <v/>
      </c>
    </row>
    <row r="92" spans="1:50">
      <c r="A92">
        <f t="shared" si="14"/>
        <v>71</v>
      </c>
      <c r="B92">
        <f>Summary!$E$44*(A92-0.5)</f>
        <v>634.5</v>
      </c>
      <c r="C92" s="1">
        <f>IF(Summary!E$41=1,0,Summary!$E$31*(Summary!$E$41)*(1-Summary!$E$41)^$A91)</f>
        <v>2.1134821321122773E-8</v>
      </c>
      <c r="D92" s="1" t="str">
        <f>IF(A92&gt;Summary!$E$45,"",C92)</f>
        <v/>
      </c>
      <c r="G92">
        <f t="shared" si="15"/>
        <v>71</v>
      </c>
      <c r="H92">
        <f>Summary!$E$44*(G92-0.5)</f>
        <v>634.5</v>
      </c>
      <c r="I92" s="1">
        <f>Summary!$E$32-SUM('Crossing Event Calculation'!$J$22:$J91)</f>
        <v>8.0263385477952198E-5</v>
      </c>
      <c r="J92" s="1">
        <f t="shared" si="16"/>
        <v>9.9787333294312693E-6</v>
      </c>
      <c r="K92" s="27" t="str">
        <f>IF(G92&gt;Summary!$E$45,"",J92)</f>
        <v/>
      </c>
      <c r="N92">
        <f t="shared" si="17"/>
        <v>71</v>
      </c>
      <c r="O92">
        <f>Summary!$E$44*(N92-0.5)</f>
        <v>634.5</v>
      </c>
      <c r="P92" s="1">
        <f>Summary!$E$32-SUM('Crossing Event Calculation'!$Q$22:$Q91)</f>
        <v>2.6821137069802381E-3</v>
      </c>
      <c r="Q92" s="1">
        <f t="shared" si="18"/>
        <v>2.1271586509546975E-4</v>
      </c>
      <c r="R92" s="27" t="str">
        <f>IF(N92&gt;Summary!$E$45,"",Q92)</f>
        <v/>
      </c>
      <c r="T92">
        <f t="shared" si="19"/>
        <v>71</v>
      </c>
      <c r="U92">
        <f>Summary!$E$44*(T92-0.5)</f>
        <v>634.5</v>
      </c>
      <c r="V92" s="1">
        <f>Summary!$E$32-SUM('Crossing Event Calculation'!$W$22:$W91)</f>
        <v>3.3962522217624525E-2</v>
      </c>
      <c r="W92" s="1">
        <f t="shared" si="20"/>
        <v>1.5388566478119359E-3</v>
      </c>
      <c r="X92" s="27" t="str">
        <f>IF(T92&gt;Summary!$E$45,"",W92)</f>
        <v/>
      </c>
      <c r="AA92">
        <f t="shared" si="21"/>
        <v>71</v>
      </c>
      <c r="AB92">
        <f>Summary!$F$44*(AA92-0.5)</f>
        <v>507.59999999999997</v>
      </c>
      <c r="AC92" s="1">
        <f>IF(Summary!F$41=1,0,Summary!$F$31*(Summary!$F$41)*(1-Summary!$F$41)^$A91)</f>
        <v>2.3802965817671477E-8</v>
      </c>
      <c r="AD92" s="1" t="str">
        <f>IF(AA92&gt;Summary!$F$45,"",AC92)</f>
        <v/>
      </c>
      <c r="AG92">
        <f t="shared" si="22"/>
        <v>71</v>
      </c>
      <c r="AH92">
        <f>Summary!$F$44*(AG92-0.5)</f>
        <v>507.59999999999997</v>
      </c>
      <c r="AI92" s="1">
        <f>Summary!$F$32-SUM('Crossing Event Calculation'!$AJ$22:$AJ91)</f>
        <v>2.7834379849334123E-4</v>
      </c>
      <c r="AJ92" s="1">
        <f t="shared" si="25"/>
        <v>3.0439452374088229E-5</v>
      </c>
      <c r="AK92" s="27" t="str">
        <f>IF(AG92&gt;Summary!$F$45,"",AJ92)</f>
        <v/>
      </c>
      <c r="AN92">
        <f t="shared" si="23"/>
        <v>71</v>
      </c>
      <c r="AO92">
        <f>Summary!$F$44*(AN92-0.5)</f>
        <v>507.59999999999997</v>
      </c>
      <c r="AP92" s="1">
        <f>Summary!$F$32-SUM('Crossing Event Calculation'!$AQ$22:$AQ91)</f>
        <v>1.4010271491535331E-2</v>
      </c>
      <c r="AQ92" s="1">
        <f t="shared" si="26"/>
        <v>8.1368831884011373E-4</v>
      </c>
      <c r="AR92" s="27" t="str">
        <f>IF(AN92&gt;Summary!$F$45,"",AQ92)</f>
        <v/>
      </c>
      <c r="AT92">
        <f t="shared" si="24"/>
        <v>71</v>
      </c>
      <c r="AU92">
        <f>Summary!$F$44*(AT92-0.5)</f>
        <v>507.59999999999997</v>
      </c>
      <c r="AV92" s="1">
        <f>Summary!$F$32-SUM('Crossing Event Calculation'!$AW$22:$AW91)</f>
        <v>0.12845038606125281</v>
      </c>
      <c r="AW92" s="1">
        <f t="shared" si="27"/>
        <v>3.5699747055030957E-3</v>
      </c>
      <c r="AX92" s="27" t="str">
        <f>IF(AT92&gt;Summary!$F$45,"",AW92)</f>
        <v/>
      </c>
    </row>
    <row r="93" spans="1:50">
      <c r="A93">
        <f t="shared" si="14"/>
        <v>72</v>
      </c>
      <c r="B93">
        <f>Summary!$E$44*(A93-0.5)</f>
        <v>643.5</v>
      </c>
      <c r="C93" s="1">
        <f>IF(Summary!E$41=1,0,Summary!$E$31*(Summary!$E$41)*(1-Summary!$E$41)^$A92)</f>
        <v>1.6907857056898223E-8</v>
      </c>
      <c r="D93" s="1" t="str">
        <f>IF(A93&gt;Summary!$E$45,"",C93)</f>
        <v/>
      </c>
      <c r="G93">
        <f t="shared" si="15"/>
        <v>72</v>
      </c>
      <c r="H93">
        <f>Summary!$E$44*(G93-0.5)</f>
        <v>643.5</v>
      </c>
      <c r="I93" s="1">
        <f>Summary!$E$32-SUM('Crossing Event Calculation'!$J$22:$J92)</f>
        <v>7.0284652148533411E-5</v>
      </c>
      <c r="J93" s="1">
        <f t="shared" si="16"/>
        <v>8.7381288088665271E-6</v>
      </c>
      <c r="K93" s="27" t="str">
        <f>IF(G93&gt;Summary!$E$45,"",J93)</f>
        <v/>
      </c>
      <c r="N93">
        <f t="shared" si="17"/>
        <v>72</v>
      </c>
      <c r="O93">
        <f>Summary!$E$44*(N93-0.5)</f>
        <v>643.5</v>
      </c>
      <c r="P93" s="1">
        <f>Summary!$E$32-SUM('Crossing Event Calculation'!$Q$22:$Q92)</f>
        <v>2.4693978418847129E-3</v>
      </c>
      <c r="Q93" s="1">
        <f t="shared" si="18"/>
        <v>1.958455738973124E-4</v>
      </c>
      <c r="R93" s="27" t="str">
        <f>IF(N93&gt;Summary!$E$45,"",Q93)</f>
        <v/>
      </c>
      <c r="T93">
        <f t="shared" si="19"/>
        <v>72</v>
      </c>
      <c r="U93">
        <f>Summary!$E$44*(T93-0.5)</f>
        <v>643.5</v>
      </c>
      <c r="V93" s="1">
        <f>Summary!$E$32-SUM('Crossing Event Calculation'!$W$22:$W92)</f>
        <v>3.2423665569812576E-2</v>
      </c>
      <c r="W93" s="1">
        <f t="shared" si="20"/>
        <v>1.4691303840397441E-3</v>
      </c>
      <c r="X93" s="27" t="str">
        <f>IF(T93&gt;Summary!$E$45,"",W93)</f>
        <v/>
      </c>
      <c r="AA93">
        <f t="shared" si="21"/>
        <v>72</v>
      </c>
      <c r="AB93">
        <f>Summary!$F$44*(AA93-0.5)</f>
        <v>514.79999999999995</v>
      </c>
      <c r="AC93" s="1">
        <f>IF(Summary!F$41=1,0,Summary!$F$31*(Summary!$F$41)*(1-Summary!$F$41)^$A92)</f>
        <v>1.9042372654137183E-8</v>
      </c>
      <c r="AD93" s="1" t="str">
        <f>IF(AA93&gt;Summary!$F$45,"",AC93)</f>
        <v/>
      </c>
      <c r="AG93">
        <f t="shared" si="22"/>
        <v>72</v>
      </c>
      <c r="AH93">
        <f>Summary!$F$44*(AG93-0.5)</f>
        <v>514.79999999999995</v>
      </c>
      <c r="AI93" s="1">
        <f>Summary!$F$32-SUM('Crossing Event Calculation'!$AJ$22:$AJ92)</f>
        <v>2.4790434611920986E-4</v>
      </c>
      <c r="AJ93" s="1">
        <f t="shared" si="25"/>
        <v>2.711061851520179E-5</v>
      </c>
      <c r="AK93" s="27" t="str">
        <f>IF(AG93&gt;Summary!$F$45,"",AJ93)</f>
        <v/>
      </c>
      <c r="AN93">
        <f t="shared" si="23"/>
        <v>72</v>
      </c>
      <c r="AO93">
        <f>Summary!$F$44*(AN93-0.5)</f>
        <v>514.79999999999995</v>
      </c>
      <c r="AP93" s="1">
        <f>Summary!$F$32-SUM('Crossing Event Calculation'!$AQ$22:$AQ92)</f>
        <v>1.3196583172695231E-2</v>
      </c>
      <c r="AQ93" s="1">
        <f t="shared" si="26"/>
        <v>7.6643094194939058E-4</v>
      </c>
      <c r="AR93" s="27" t="str">
        <f>IF(AN93&gt;Summary!$F$45,"",AQ93)</f>
        <v/>
      </c>
      <c r="AT93">
        <f t="shared" si="24"/>
        <v>72</v>
      </c>
      <c r="AU93">
        <f>Summary!$F$44*(AT93-0.5)</f>
        <v>514.79999999999995</v>
      </c>
      <c r="AV93" s="1">
        <f>Summary!$F$32-SUM('Crossing Event Calculation'!$AW$22:$AW92)</f>
        <v>0.12488041135574968</v>
      </c>
      <c r="AW93" s="1">
        <f t="shared" si="27"/>
        <v>3.4707557012732867E-3</v>
      </c>
      <c r="AX93" s="27" t="str">
        <f>IF(AT93&gt;Summary!$F$45,"",AW93)</f>
        <v/>
      </c>
    </row>
    <row r="94" spans="1:50">
      <c r="A94">
        <f t="shared" si="14"/>
        <v>73</v>
      </c>
      <c r="B94">
        <f>Summary!$E$44*(A94-0.5)</f>
        <v>652.5</v>
      </c>
      <c r="C94" s="1">
        <f>IF(Summary!E$41=1,0,Summary!$E$31*(Summary!$E$41)*(1-Summary!$E$41)^$A93)</f>
        <v>1.3526285645518579E-8</v>
      </c>
      <c r="D94" s="1" t="str">
        <f>IF(A94&gt;Summary!$E$45,"",C94)</f>
        <v/>
      </c>
      <c r="G94">
        <f t="shared" si="15"/>
        <v>73</v>
      </c>
      <c r="H94">
        <f>Summary!$E$44*(G94-0.5)</f>
        <v>652.5</v>
      </c>
      <c r="I94" s="1">
        <f>Summary!$E$32-SUM('Crossing Event Calculation'!$J$22:$J93)</f>
        <v>6.154652333967281E-5</v>
      </c>
      <c r="J94" s="1">
        <f t="shared" si="16"/>
        <v>7.6517622587564168E-6</v>
      </c>
      <c r="K94" s="27" t="str">
        <f>IF(G94&gt;Summary!$E$45,"",J94)</f>
        <v/>
      </c>
      <c r="N94">
        <f t="shared" si="17"/>
        <v>73</v>
      </c>
      <c r="O94">
        <f>Summary!$E$44*(N94-0.5)</f>
        <v>652.5</v>
      </c>
      <c r="P94" s="1">
        <f>Summary!$E$32-SUM('Crossing Event Calculation'!$Q$22:$Q93)</f>
        <v>2.273552267987422E-3</v>
      </c>
      <c r="Q94" s="1">
        <f t="shared" si="18"/>
        <v>1.8031324931008045E-4</v>
      </c>
      <c r="R94" s="27" t="str">
        <f>IF(N94&gt;Summary!$E$45,"",Q94)</f>
        <v/>
      </c>
      <c r="T94">
        <f t="shared" si="19"/>
        <v>73</v>
      </c>
      <c r="U94">
        <f>Summary!$E$44*(T94-0.5)</f>
        <v>652.5</v>
      </c>
      <c r="V94" s="1">
        <f>Summary!$E$32-SUM('Crossing Event Calculation'!$W$22:$W93)</f>
        <v>3.0954535185772847E-2</v>
      </c>
      <c r="W94" s="1">
        <f t="shared" si="20"/>
        <v>1.4025634475944638E-3</v>
      </c>
      <c r="X94" s="27" t="str">
        <f>IF(T94&gt;Summary!$E$45,"",W94)</f>
        <v/>
      </c>
      <c r="AA94">
        <f t="shared" si="21"/>
        <v>73</v>
      </c>
      <c r="AB94">
        <f>Summary!$F$44*(AA94-0.5)</f>
        <v>522</v>
      </c>
      <c r="AC94" s="1">
        <f>IF(Summary!F$41=1,0,Summary!$F$31*(Summary!$F$41)*(1-Summary!$F$41)^$A93)</f>
        <v>1.5233898123309749E-8</v>
      </c>
      <c r="AD94" s="1" t="str">
        <f>IF(AA94&gt;Summary!$F$45,"",AC94)</f>
        <v/>
      </c>
      <c r="AG94">
        <f t="shared" si="22"/>
        <v>73</v>
      </c>
      <c r="AH94">
        <f>Summary!$F$44*(AG94-0.5)</f>
        <v>522</v>
      </c>
      <c r="AI94" s="1">
        <f>Summary!$F$32-SUM('Crossing Event Calculation'!$AJ$22:$AJ93)</f>
        <v>2.2079372760397398E-4</v>
      </c>
      <c r="AJ94" s="1">
        <f t="shared" si="25"/>
        <v>2.4145823231119541E-5</v>
      </c>
      <c r="AK94" s="27" t="str">
        <f>IF(AG94&gt;Summary!$F$45,"",AJ94)</f>
        <v/>
      </c>
      <c r="AN94">
        <f t="shared" si="23"/>
        <v>73</v>
      </c>
      <c r="AO94">
        <f>Summary!$F$44*(AN94-0.5)</f>
        <v>522</v>
      </c>
      <c r="AP94" s="1">
        <f>Summary!$F$32-SUM('Crossing Event Calculation'!$AQ$22:$AQ93)</f>
        <v>1.2430152230745839E-2</v>
      </c>
      <c r="AQ94" s="1">
        <f t="shared" si="26"/>
        <v>7.2191817822181892E-4</v>
      </c>
      <c r="AR94" s="27" t="str">
        <f>IF(AN94&gt;Summary!$F$45,"",AQ94)</f>
        <v/>
      </c>
      <c r="AT94">
        <f t="shared" si="24"/>
        <v>73</v>
      </c>
      <c r="AU94">
        <f>Summary!$F$44*(AT94-0.5)</f>
        <v>522</v>
      </c>
      <c r="AV94" s="1">
        <f>Summary!$F$32-SUM('Crossing Event Calculation'!$AW$22:$AW93)</f>
        <v>0.12140965565447637</v>
      </c>
      <c r="AW94" s="1">
        <f t="shared" si="27"/>
        <v>3.3742942546208972E-3</v>
      </c>
      <c r="AX94" s="27" t="str">
        <f>IF(AT94&gt;Summary!$F$45,"",AW94)</f>
        <v/>
      </c>
    </row>
    <row r="95" spans="1:50">
      <c r="A95">
        <f t="shared" si="14"/>
        <v>74</v>
      </c>
      <c r="B95">
        <f>Summary!$E$44*(A95-0.5)</f>
        <v>661.5</v>
      </c>
      <c r="C95" s="1">
        <f>IF(Summary!E$41=1,0,Summary!$E$31*(Summary!$E$41)*(1-Summary!$E$41)^$A94)</f>
        <v>1.0821028516414864E-8</v>
      </c>
      <c r="D95" s="1" t="str">
        <f>IF(A95&gt;Summary!$E$45,"",C95)</f>
        <v/>
      </c>
      <c r="G95">
        <f t="shared" si="15"/>
        <v>74</v>
      </c>
      <c r="H95">
        <f>Summary!$E$44*(G95-0.5)</f>
        <v>661.5</v>
      </c>
      <c r="I95" s="1">
        <f>Summary!$E$32-SUM('Crossing Event Calculation'!$J$22:$J94)</f>
        <v>5.3894761080863773E-5</v>
      </c>
      <c r="J95" s="1">
        <f t="shared" si="16"/>
        <v>6.7004580666122149E-6</v>
      </c>
      <c r="K95" s="27" t="str">
        <f>IF(G95&gt;Summary!$E$45,"",J95)</f>
        <v/>
      </c>
      <c r="N95">
        <f t="shared" si="17"/>
        <v>74</v>
      </c>
      <c r="O95">
        <f>Summary!$E$44*(N95-0.5)</f>
        <v>661.5</v>
      </c>
      <c r="P95" s="1">
        <f>Summary!$E$32-SUM('Crossing Event Calculation'!$Q$22:$Q94)</f>
        <v>2.0932390186773064E-3</v>
      </c>
      <c r="Q95" s="1">
        <f t="shared" si="18"/>
        <v>1.6601277848538886E-4</v>
      </c>
      <c r="R95" s="27" t="str">
        <f>IF(N95&gt;Summary!$E$45,"",Q95)</f>
        <v/>
      </c>
      <c r="T95">
        <f t="shared" si="19"/>
        <v>74</v>
      </c>
      <c r="U95">
        <f>Summary!$E$44*(T95-0.5)</f>
        <v>661.5</v>
      </c>
      <c r="V95" s="1">
        <f>Summary!$E$32-SUM('Crossing Event Calculation'!$W$22:$W94)</f>
        <v>2.9551971738178362E-2</v>
      </c>
      <c r="W95" s="1">
        <f t="shared" si="20"/>
        <v>1.3390126879813055E-3</v>
      </c>
      <c r="X95" s="27" t="str">
        <f>IF(T95&gt;Summary!$E$45,"",W95)</f>
        <v/>
      </c>
      <c r="AA95">
        <f t="shared" si="21"/>
        <v>74</v>
      </c>
      <c r="AB95">
        <f>Summary!$F$44*(AA95-0.5)</f>
        <v>529.19999999999993</v>
      </c>
      <c r="AC95" s="1">
        <f>IF(Summary!F$41=1,0,Summary!$F$31*(Summary!$F$41)*(1-Summary!$F$41)^$A94)</f>
        <v>1.21871184986478E-8</v>
      </c>
      <c r="AD95" s="1" t="str">
        <f>IF(AA95&gt;Summary!$F$45,"",AC95)</f>
        <v/>
      </c>
      <c r="AG95">
        <f t="shared" si="22"/>
        <v>74</v>
      </c>
      <c r="AH95">
        <f>Summary!$F$44*(AG95-0.5)</f>
        <v>529.19999999999993</v>
      </c>
      <c r="AI95" s="1">
        <f>Summary!$F$32-SUM('Crossing Event Calculation'!$AJ$22:$AJ94)</f>
        <v>1.9664790437290414E-4</v>
      </c>
      <c r="AJ95" s="1">
        <f t="shared" si="25"/>
        <v>2.1505255558141958E-5</v>
      </c>
      <c r="AK95" s="27" t="str">
        <f>IF(AG95&gt;Summary!$F$45,"",AJ95)</f>
        <v/>
      </c>
      <c r="AN95">
        <f t="shared" si="23"/>
        <v>74</v>
      </c>
      <c r="AO95">
        <f>Summary!$F$44*(AN95-0.5)</f>
        <v>529.19999999999993</v>
      </c>
      <c r="AP95" s="1">
        <f>Summary!$F$32-SUM('Crossing Event Calculation'!$AQ$22:$AQ94)</f>
        <v>1.1708234052523969E-2</v>
      </c>
      <c r="AQ95" s="1">
        <f t="shared" si="26"/>
        <v>6.7999062605893798E-4</v>
      </c>
      <c r="AR95" s="27" t="str">
        <f>IF(AN95&gt;Summary!$F$45,"",AQ95)</f>
        <v/>
      </c>
      <c r="AT95">
        <f t="shared" si="24"/>
        <v>74</v>
      </c>
      <c r="AU95">
        <f>Summary!$F$44*(AT95-0.5)</f>
        <v>529.19999999999993</v>
      </c>
      <c r="AV95" s="1">
        <f>Summary!$F$32-SUM('Crossing Event Calculation'!$AW$22:$AW94)</f>
        <v>0.11803536139985549</v>
      </c>
      <c r="AW95" s="1">
        <f t="shared" si="27"/>
        <v>3.2805137257544705E-3</v>
      </c>
      <c r="AX95" s="27" t="str">
        <f>IF(AT95&gt;Summary!$F$45,"",AW95)</f>
        <v/>
      </c>
    </row>
    <row r="96" spans="1:50">
      <c r="A96">
        <f t="shared" si="14"/>
        <v>75</v>
      </c>
      <c r="B96">
        <f>Summary!$E$44*(A96-0.5)</f>
        <v>670.5</v>
      </c>
      <c r="C96" s="1">
        <f>IF(Summary!E$41=1,0,Summary!$E$31*(Summary!$E$41)*(1-Summary!$E$41)^$A95)</f>
        <v>8.6568228131318934E-9</v>
      </c>
      <c r="D96" s="1" t="str">
        <f>IF(A96&gt;Summary!$E$45,"",C96)</f>
        <v/>
      </c>
      <c r="G96">
        <f t="shared" si="15"/>
        <v>75</v>
      </c>
      <c r="H96">
        <f>Summary!$E$44*(G96-0.5)</f>
        <v>670.5</v>
      </c>
      <c r="I96" s="1">
        <f>Summary!$E$32-SUM('Crossing Event Calculation'!$J$22:$J95)</f>
        <v>4.7194303014252981E-5</v>
      </c>
      <c r="J96" s="1">
        <f t="shared" si="16"/>
        <v>5.8674246251046643E-6</v>
      </c>
      <c r="K96" s="27" t="str">
        <f>IF(G96&gt;Summary!$E$45,"",J96)</f>
        <v/>
      </c>
      <c r="N96">
        <f t="shared" si="17"/>
        <v>75</v>
      </c>
      <c r="O96">
        <f>Summary!$E$44*(N96-0.5)</f>
        <v>670.5</v>
      </c>
      <c r="P96" s="1">
        <f>Summary!$E$32-SUM('Crossing Event Calculation'!$Q$22:$Q95)</f>
        <v>1.927226240191926E-3</v>
      </c>
      <c r="Q96" s="1">
        <f t="shared" si="18"/>
        <v>1.5284646428308032E-4</v>
      </c>
      <c r="R96" s="27" t="str">
        <f>IF(N96&gt;Summary!$E$45,"",Q96)</f>
        <v/>
      </c>
      <c r="T96">
        <f t="shared" si="19"/>
        <v>75</v>
      </c>
      <c r="U96">
        <f>Summary!$E$44*(T96-0.5)</f>
        <v>670.5</v>
      </c>
      <c r="V96" s="1">
        <f>Summary!$E$32-SUM('Crossing Event Calculation'!$W$22:$W95)</f>
        <v>2.8212959050197051E-2</v>
      </c>
      <c r="W96" s="1">
        <f t="shared" si="20"/>
        <v>1.2783414409166434E-3</v>
      </c>
      <c r="X96" s="27" t="str">
        <f>IF(T96&gt;Summary!$E$45,"",W96)</f>
        <v/>
      </c>
      <c r="AA96">
        <f t="shared" si="21"/>
        <v>75</v>
      </c>
      <c r="AB96">
        <f>Summary!$F$44*(AA96-0.5)</f>
        <v>536.4</v>
      </c>
      <c r="AC96" s="1">
        <f>IF(Summary!F$41=1,0,Summary!$F$31*(Summary!$F$41)*(1-Summary!$F$41)^$A95)</f>
        <v>9.7496947989182429E-9</v>
      </c>
      <c r="AD96" s="1" t="str">
        <f>IF(AA96&gt;Summary!$F$45,"",AC96)</f>
        <v/>
      </c>
      <c r="AG96">
        <f t="shared" si="22"/>
        <v>75</v>
      </c>
      <c r="AH96">
        <f>Summary!$F$44*(AG96-0.5)</f>
        <v>536.4</v>
      </c>
      <c r="AI96" s="1">
        <f>Summary!$F$32-SUM('Crossing Event Calculation'!$AJ$22:$AJ95)</f>
        <v>1.7514264881479669E-4</v>
      </c>
      <c r="AJ96" s="1">
        <f t="shared" si="25"/>
        <v>1.9153458227298002E-5</v>
      </c>
      <c r="AK96" s="27" t="str">
        <f>IF(AG96&gt;Summary!$F$45,"",AJ96)</f>
        <v/>
      </c>
      <c r="AN96">
        <f t="shared" si="23"/>
        <v>75</v>
      </c>
      <c r="AO96">
        <f>Summary!$F$44*(AN96-0.5)</f>
        <v>536.4</v>
      </c>
      <c r="AP96" s="1">
        <f>Summary!$F$32-SUM('Crossing Event Calculation'!$AQ$22:$AQ95)</f>
        <v>1.1028243426465023E-2</v>
      </c>
      <c r="AQ96" s="1">
        <f t="shared" si="26"/>
        <v>6.4049814158572619E-4</v>
      </c>
      <c r="AR96" s="27" t="str">
        <f>IF(AN96&gt;Summary!$F$45,"",AQ96)</f>
        <v/>
      </c>
      <c r="AT96">
        <f t="shared" si="24"/>
        <v>75</v>
      </c>
      <c r="AU96">
        <f>Summary!$F$44*(AT96-0.5)</f>
        <v>536.4</v>
      </c>
      <c r="AV96" s="1">
        <f>Summary!$F$32-SUM('Crossing Event Calculation'!$AW$22:$AW95)</f>
        <v>0.11475484767410105</v>
      </c>
      <c r="AW96" s="1">
        <f t="shared" si="27"/>
        <v>3.1893396049043048E-3</v>
      </c>
      <c r="AX96" s="27" t="str">
        <f>IF(AT96&gt;Summary!$F$45,"",AW96)</f>
        <v/>
      </c>
    </row>
    <row r="97" spans="1:50">
      <c r="A97">
        <f t="shared" si="14"/>
        <v>76</v>
      </c>
      <c r="B97">
        <f>Summary!$E$44*(A97-0.5)</f>
        <v>679.5</v>
      </c>
      <c r="C97" s="1">
        <f>IF(Summary!E$41=1,0,Summary!$E$31*(Summary!$E$41)*(1-Summary!$E$41)^$A96)</f>
        <v>6.9254582505055145E-9</v>
      </c>
      <c r="D97" s="1" t="str">
        <f>IF(A97&gt;Summary!$E$45,"",C97)</f>
        <v/>
      </c>
      <c r="G97">
        <f t="shared" si="15"/>
        <v>76</v>
      </c>
      <c r="H97">
        <f>Summary!$E$44*(G97-0.5)</f>
        <v>679.5</v>
      </c>
      <c r="I97" s="1">
        <f>Summary!$E$32-SUM('Crossing Event Calculation'!$J$22:$J96)</f>
        <v>4.1326878389202903E-5</v>
      </c>
      <c r="J97" s="1">
        <f t="shared" si="16"/>
        <v>5.1379579409464671E-6</v>
      </c>
      <c r="K97" s="27" t="str">
        <f>IF(G97&gt;Summary!$E$45,"",J97)</f>
        <v/>
      </c>
      <c r="N97">
        <f t="shared" si="17"/>
        <v>76</v>
      </c>
      <c r="O97">
        <f>Summary!$E$44*(N97-0.5)</f>
        <v>679.5</v>
      </c>
      <c r="P97" s="1">
        <f>Summary!$E$32-SUM('Crossing Event Calculation'!$Q$22:$Q96)</f>
        <v>1.7743797759088853E-3</v>
      </c>
      <c r="Q97" s="1">
        <f t="shared" si="18"/>
        <v>1.4072435782945173E-4</v>
      </c>
      <c r="R97" s="27" t="str">
        <f>IF(N97&gt;Summary!$E$45,"",Q97)</f>
        <v/>
      </c>
      <c r="T97">
        <f t="shared" si="19"/>
        <v>76</v>
      </c>
      <c r="U97">
        <f>Summary!$E$44*(T97-0.5)</f>
        <v>679.5</v>
      </c>
      <c r="V97" s="1">
        <f>Summary!$E$32-SUM('Crossing Event Calculation'!$W$22:$W96)</f>
        <v>2.6934617609280398E-2</v>
      </c>
      <c r="W97" s="1">
        <f t="shared" si="20"/>
        <v>1.2204192344349579E-3</v>
      </c>
      <c r="X97" s="27" t="str">
        <f>IF(T97&gt;Summary!$E$45,"",W97)</f>
        <v/>
      </c>
      <c r="AA97">
        <f t="shared" si="21"/>
        <v>76</v>
      </c>
      <c r="AB97">
        <f>Summary!$F$44*(AA97-0.5)</f>
        <v>543.59999999999991</v>
      </c>
      <c r="AC97" s="1">
        <f>IF(Summary!F$41=1,0,Summary!$F$31*(Summary!$F$41)*(1-Summary!$F$41)^$A96)</f>
        <v>7.7997558391345933E-9</v>
      </c>
      <c r="AD97" s="1" t="str">
        <f>IF(AA97&gt;Summary!$F$45,"",AC97)</f>
        <v/>
      </c>
      <c r="AG97">
        <f t="shared" si="22"/>
        <v>76</v>
      </c>
      <c r="AH97">
        <f>Summary!$F$44*(AG97-0.5)</f>
        <v>543.59999999999991</v>
      </c>
      <c r="AI97" s="1">
        <f>Summary!$F$32-SUM('Crossing Event Calculation'!$AJ$22:$AJ96)</f>
        <v>1.5598919058745775E-4</v>
      </c>
      <c r="AJ97" s="1">
        <f t="shared" si="25"/>
        <v>1.7058851547838897E-5</v>
      </c>
      <c r="AK97" s="27" t="str">
        <f>IF(AG97&gt;Summary!$F$45,"",AJ97)</f>
        <v/>
      </c>
      <c r="AN97">
        <f t="shared" si="23"/>
        <v>76</v>
      </c>
      <c r="AO97">
        <f>Summary!$F$44*(AN97-0.5)</f>
        <v>543.59999999999991</v>
      </c>
      <c r="AP97" s="1">
        <f>Summary!$F$32-SUM('Crossing Event Calculation'!$AQ$22:$AQ96)</f>
        <v>1.0387745284879291E-2</v>
      </c>
      <c r="AQ97" s="1">
        <f t="shared" si="26"/>
        <v>6.0329930098067534E-4</v>
      </c>
      <c r="AR97" s="27" t="str">
        <f>IF(AN97&gt;Summary!$F$45,"",AQ97)</f>
        <v/>
      </c>
      <c r="AT97">
        <f t="shared" si="24"/>
        <v>76</v>
      </c>
      <c r="AU97">
        <f>Summary!$F$44*(AT97-0.5)</f>
        <v>543.59999999999991</v>
      </c>
      <c r="AV97" s="1">
        <f>Summary!$F$32-SUM('Crossing Event Calculation'!$AW$22:$AW96)</f>
        <v>0.11156550806919674</v>
      </c>
      <c r="AW97" s="1">
        <f t="shared" si="27"/>
        <v>3.1006994531235376E-3</v>
      </c>
      <c r="AX97" s="27" t="str">
        <f>IF(AT97&gt;Summary!$F$45,"",AW97)</f>
        <v/>
      </c>
    </row>
    <row r="98" spans="1:50">
      <c r="A98">
        <f t="shared" si="14"/>
        <v>77</v>
      </c>
      <c r="B98">
        <f>Summary!$E$44*(A98-0.5)</f>
        <v>688.5</v>
      </c>
      <c r="C98" s="1">
        <f>IF(Summary!E$41=1,0,Summary!$E$31*(Summary!$E$41)*(1-Summary!$E$41)^$A97)</f>
        <v>5.5403666004044124E-9</v>
      </c>
      <c r="D98" s="1" t="str">
        <f>IF(A98&gt;Summary!$E$45,"",C98)</f>
        <v/>
      </c>
      <c r="G98">
        <f t="shared" si="15"/>
        <v>77</v>
      </c>
      <c r="H98">
        <f>Summary!$E$44*(G98-0.5)</f>
        <v>688.5</v>
      </c>
      <c r="I98" s="1">
        <f>Summary!$E$32-SUM('Crossing Event Calculation'!$J$22:$J97)</f>
        <v>3.6188920448210204E-5</v>
      </c>
      <c r="J98" s="1">
        <f t="shared" si="16"/>
        <v>4.4991820925855292E-6</v>
      </c>
      <c r="K98" s="27" t="str">
        <f>IF(G98&gt;Summary!$E$45,"",J98)</f>
        <v/>
      </c>
      <c r="N98">
        <f t="shared" si="17"/>
        <v>77</v>
      </c>
      <c r="O98">
        <f>Summary!$E$44*(N98-0.5)</f>
        <v>688.5</v>
      </c>
      <c r="P98" s="1">
        <f>Summary!$E$32-SUM('Crossing Event Calculation'!$Q$22:$Q97)</f>
        <v>1.6336554180794716E-3</v>
      </c>
      <c r="Q98" s="1">
        <f t="shared" si="18"/>
        <v>1.29563644009682E-4</v>
      </c>
      <c r="R98" s="27" t="str">
        <f>IF(N98&gt;Summary!$E$45,"",Q98)</f>
        <v/>
      </c>
      <c r="T98">
        <f t="shared" si="19"/>
        <v>77</v>
      </c>
      <c r="U98">
        <f>Summary!$E$44*(T98-0.5)</f>
        <v>688.5</v>
      </c>
      <c r="V98" s="1">
        <f>Summary!$E$32-SUM('Crossing Event Calculation'!$W$22:$W97)</f>
        <v>2.5714198374845454E-2</v>
      </c>
      <c r="W98" s="1">
        <f t="shared" si="20"/>
        <v>1.1651215083122151E-3</v>
      </c>
      <c r="X98" s="27" t="str">
        <f>IF(T98&gt;Summary!$E$45,"",W98)</f>
        <v/>
      </c>
      <c r="AA98">
        <f t="shared" si="21"/>
        <v>77</v>
      </c>
      <c r="AB98">
        <f>Summary!$F$44*(AA98-0.5)</f>
        <v>550.79999999999995</v>
      </c>
      <c r="AC98" s="1">
        <f>IF(Summary!F$41=1,0,Summary!$F$31*(Summary!$F$41)*(1-Summary!$F$41)^$A97)</f>
        <v>6.239804671307676E-9</v>
      </c>
      <c r="AD98" s="1" t="str">
        <f>IF(AA98&gt;Summary!$F$45,"",AC98)</f>
        <v/>
      </c>
      <c r="AG98">
        <f t="shared" si="22"/>
        <v>77</v>
      </c>
      <c r="AH98">
        <f>Summary!$F$44*(AG98-0.5)</f>
        <v>550.79999999999995</v>
      </c>
      <c r="AI98" s="1">
        <f>Summary!$F$32-SUM('Crossing Event Calculation'!$AJ$22:$AJ97)</f>
        <v>1.3893033903966678E-4</v>
      </c>
      <c r="AJ98" s="1">
        <f t="shared" si="25"/>
        <v>1.5193309358444486E-5</v>
      </c>
      <c r="AK98" s="27" t="str">
        <f>IF(AG98&gt;Summary!$F$45,"",AJ98)</f>
        <v/>
      </c>
      <c r="AN98">
        <f t="shared" si="23"/>
        <v>77</v>
      </c>
      <c r="AO98">
        <f>Summary!$F$44*(AN98-0.5)</f>
        <v>550.79999999999995</v>
      </c>
      <c r="AP98" s="1">
        <f>Summary!$F$32-SUM('Crossing Event Calculation'!$AQ$22:$AQ97)</f>
        <v>9.7844459838986042E-3</v>
      </c>
      <c r="AQ98" s="1">
        <f t="shared" si="26"/>
        <v>5.682608940326744E-4</v>
      </c>
      <c r="AR98" s="27" t="str">
        <f>IF(AN98&gt;Summary!$F$45,"",AQ98)</f>
        <v/>
      </c>
      <c r="AT98">
        <f t="shared" si="24"/>
        <v>77</v>
      </c>
      <c r="AU98">
        <f>Summary!$F$44*(AT98-0.5)</f>
        <v>550.79999999999995</v>
      </c>
      <c r="AV98" s="1">
        <f>Summary!$F$32-SUM('Crossing Event Calculation'!$AW$22:$AW97)</f>
        <v>0.10846480861607322</v>
      </c>
      <c r="AW98" s="1">
        <f t="shared" si="27"/>
        <v>3.0145228447345236E-3</v>
      </c>
      <c r="AX98" s="27" t="str">
        <f>IF(AT98&gt;Summary!$F$45,"",AW98)</f>
        <v/>
      </c>
    </row>
    <row r="99" spans="1:50">
      <c r="A99">
        <f t="shared" si="14"/>
        <v>78</v>
      </c>
      <c r="B99">
        <f>Summary!$E$44*(A99-0.5)</f>
        <v>697.5</v>
      </c>
      <c r="C99" s="1">
        <f>IF(Summary!E$41=1,0,Summary!$E$31*(Summary!$E$41)*(1-Summary!$E$41)^$A98)</f>
        <v>4.432293280323531E-9</v>
      </c>
      <c r="D99" s="1" t="str">
        <f>IF(A99&gt;Summary!$E$45,"",C99)</f>
        <v/>
      </c>
      <c r="G99">
        <f t="shared" si="15"/>
        <v>78</v>
      </c>
      <c r="H99">
        <f>Summary!$E$44*(G99-0.5)</f>
        <v>697.5</v>
      </c>
      <c r="I99" s="1">
        <f>Summary!$E$32-SUM('Crossing Event Calculation'!$J$22:$J98)</f>
        <v>3.1689738355655805E-5</v>
      </c>
      <c r="J99" s="1">
        <f t="shared" si="16"/>
        <v>3.9398219555217173E-6</v>
      </c>
      <c r="K99" s="27" t="str">
        <f>IF(G99&gt;Summary!$E$45,"",J99)</f>
        <v/>
      </c>
      <c r="N99">
        <f t="shared" si="17"/>
        <v>78</v>
      </c>
      <c r="O99">
        <f>Summary!$E$44*(N99-0.5)</f>
        <v>697.5</v>
      </c>
      <c r="P99" s="1">
        <f>Summary!$E$32-SUM('Crossing Event Calculation'!$Q$22:$Q98)</f>
        <v>1.5040917740697379E-3</v>
      </c>
      <c r="Q99" s="1">
        <f t="shared" si="18"/>
        <v>1.1928807569625589E-4</v>
      </c>
      <c r="R99" s="27" t="str">
        <f>IF(N99&gt;Summary!$E$45,"",Q99)</f>
        <v/>
      </c>
      <c r="T99">
        <f t="shared" si="19"/>
        <v>78</v>
      </c>
      <c r="U99">
        <f>Summary!$E$44*(T99-0.5)</f>
        <v>697.5</v>
      </c>
      <c r="V99" s="1">
        <f>Summary!$E$32-SUM('Crossing Event Calculation'!$W$22:$W98)</f>
        <v>2.4549076866533293E-2</v>
      </c>
      <c r="W99" s="1">
        <f t="shared" si="20"/>
        <v>1.112329346202288E-3</v>
      </c>
      <c r="X99" s="27" t="str">
        <f>IF(T99&gt;Summary!$E$45,"",W99)</f>
        <v/>
      </c>
      <c r="AA99">
        <f t="shared" si="21"/>
        <v>78</v>
      </c>
      <c r="AB99">
        <f>Summary!$F$44*(AA99-0.5)</f>
        <v>558</v>
      </c>
      <c r="AC99" s="1">
        <f>IF(Summary!F$41=1,0,Summary!$F$31*(Summary!$F$41)*(1-Summary!$F$41)^$A98)</f>
        <v>4.9918437370461415E-9</v>
      </c>
      <c r="AD99" s="1" t="str">
        <f>IF(AA99&gt;Summary!$F$45,"",AC99)</f>
        <v/>
      </c>
      <c r="AG99">
        <f t="shared" si="22"/>
        <v>78</v>
      </c>
      <c r="AH99">
        <f>Summary!$F$44*(AG99-0.5)</f>
        <v>558</v>
      </c>
      <c r="AI99" s="1">
        <f>Summary!$F$32-SUM('Crossing Event Calculation'!$AJ$22:$AJ98)</f>
        <v>1.2373702968127009E-4</v>
      </c>
      <c r="AJ99" s="1">
        <f t="shared" si="25"/>
        <v>1.353178135198966E-5</v>
      </c>
      <c r="AK99" s="27" t="str">
        <f>IF(AG99&gt;Summary!$F$45,"",AJ99)</f>
        <v/>
      </c>
      <c r="AN99">
        <f t="shared" si="23"/>
        <v>78</v>
      </c>
      <c r="AO99">
        <f>Summary!$F$44*(AN99-0.5)</f>
        <v>558</v>
      </c>
      <c r="AP99" s="1">
        <f>Summary!$F$32-SUM('Crossing Event Calculation'!$AQ$22:$AQ98)</f>
        <v>9.2161850898658804E-3</v>
      </c>
      <c r="AQ99" s="1">
        <f t="shared" si="26"/>
        <v>5.3525744711107616E-4</v>
      </c>
      <c r="AR99" s="27" t="str">
        <f>IF(AN99&gt;Summary!$F$45,"",AQ99)</f>
        <v/>
      </c>
      <c r="AT99">
        <f t="shared" si="24"/>
        <v>78</v>
      </c>
      <c r="AU99">
        <f>Summary!$F$44*(AT99-0.5)</f>
        <v>558</v>
      </c>
      <c r="AV99" s="1">
        <f>Summary!$F$32-SUM('Crossing Event Calculation'!$AW$22:$AW98)</f>
        <v>0.10545028577133875</v>
      </c>
      <c r="AW99" s="1">
        <f t="shared" si="27"/>
        <v>2.930741311374776E-3</v>
      </c>
      <c r="AX99" s="27" t="str">
        <f>IF(AT99&gt;Summary!$F$45,"",AW99)</f>
        <v/>
      </c>
    </row>
    <row r="100" spans="1:50">
      <c r="A100">
        <f t="shared" si="14"/>
        <v>79</v>
      </c>
      <c r="B100">
        <f>Summary!$E$44*(A100-0.5)</f>
        <v>706.5</v>
      </c>
      <c r="C100" s="1">
        <f>IF(Summary!E$41=1,0,Summary!$E$31*(Summary!$E$41)*(1-Summary!$E$41)^$A99)</f>
        <v>3.5458346242588244E-9</v>
      </c>
      <c r="D100" s="1" t="str">
        <f>IF(A100&gt;Summary!$E$45,"",C100)</f>
        <v/>
      </c>
      <c r="G100">
        <f t="shared" si="15"/>
        <v>79</v>
      </c>
      <c r="H100">
        <f>Summary!$E$44*(G100-0.5)</f>
        <v>706.5</v>
      </c>
      <c r="I100" s="1">
        <f>Summary!$E$32-SUM('Crossing Event Calculation'!$J$22:$J99)</f>
        <v>2.7749916400088281E-5</v>
      </c>
      <c r="J100" s="1">
        <f t="shared" si="16"/>
        <v>3.450004183371474E-6</v>
      </c>
      <c r="K100" s="27" t="str">
        <f>IF(G100&gt;Summary!$E$45,"",J100)</f>
        <v/>
      </c>
      <c r="N100">
        <f t="shared" si="17"/>
        <v>79</v>
      </c>
      <c r="O100">
        <f>Summary!$E$44*(N100-0.5)</f>
        <v>706.5</v>
      </c>
      <c r="P100" s="1">
        <f>Summary!$E$32-SUM('Crossing Event Calculation'!$Q$22:$Q99)</f>
        <v>1.3848036983734602E-3</v>
      </c>
      <c r="Q100" s="1">
        <f t="shared" si="18"/>
        <v>1.0982745284821251E-4</v>
      </c>
      <c r="R100" s="27" t="str">
        <f>IF(N100&gt;Summary!$E$45,"",Q100)</f>
        <v/>
      </c>
      <c r="T100">
        <f t="shared" si="19"/>
        <v>79</v>
      </c>
      <c r="U100">
        <f>Summary!$E$44*(T100-0.5)</f>
        <v>706.5</v>
      </c>
      <c r="V100" s="1">
        <f>Summary!$E$32-SUM('Crossing Event Calculation'!$W$22:$W99)</f>
        <v>2.3436747520330981E-2</v>
      </c>
      <c r="W100" s="1">
        <f t="shared" si="20"/>
        <v>1.0619292199103879E-3</v>
      </c>
      <c r="X100" s="27" t="str">
        <f>IF(T100&gt;Summary!$E$45,"",W100)</f>
        <v/>
      </c>
      <c r="AA100">
        <f t="shared" si="21"/>
        <v>79</v>
      </c>
      <c r="AB100">
        <f>Summary!$F$44*(AA100-0.5)</f>
        <v>565.19999999999993</v>
      </c>
      <c r="AC100" s="1">
        <f>IF(Summary!F$41=1,0,Summary!$F$31*(Summary!$F$41)*(1-Summary!$F$41)^$A99)</f>
        <v>3.9934749896369132E-9</v>
      </c>
      <c r="AD100" s="1" t="str">
        <f>IF(AA100&gt;Summary!$F$45,"",AC100)</f>
        <v/>
      </c>
      <c r="AG100">
        <f t="shared" si="22"/>
        <v>79</v>
      </c>
      <c r="AH100">
        <f>Summary!$F$44*(AG100-0.5)</f>
        <v>565.19999999999993</v>
      </c>
      <c r="AI100" s="1">
        <f>Summary!$F$32-SUM('Crossing Event Calculation'!$AJ$22:$AJ99)</f>
        <v>1.1020524832927592E-4</v>
      </c>
      <c r="AJ100" s="1">
        <f t="shared" si="25"/>
        <v>1.2051956702652428E-5</v>
      </c>
      <c r="AK100" s="27" t="str">
        <f>IF(AG100&gt;Summary!$F$45,"",AJ100)</f>
        <v/>
      </c>
      <c r="AN100">
        <f t="shared" si="23"/>
        <v>79</v>
      </c>
      <c r="AO100">
        <f>Summary!$F$44*(AN100-0.5)</f>
        <v>565.19999999999993</v>
      </c>
      <c r="AP100" s="1">
        <f>Summary!$F$32-SUM('Crossing Event Calculation'!$AQ$22:$AQ99)</f>
        <v>8.6809276427548543E-3</v>
      </c>
      <c r="AQ100" s="1">
        <f t="shared" si="26"/>
        <v>5.0417077384071445E-4</v>
      </c>
      <c r="AR100" s="27" t="str">
        <f>IF(AN100&gt;Summary!$F$45,"",AQ100)</f>
        <v/>
      </c>
      <c r="AT100">
        <f t="shared" si="24"/>
        <v>79</v>
      </c>
      <c r="AU100">
        <f>Summary!$F$44*(AT100-0.5)</f>
        <v>565.19999999999993</v>
      </c>
      <c r="AV100" s="1">
        <f>Summary!$F$32-SUM('Crossing Event Calculation'!$AW$22:$AW99)</f>
        <v>0.10251954445996392</v>
      </c>
      <c r="AW100" s="1">
        <f t="shared" si="27"/>
        <v>2.8492882875980168E-3</v>
      </c>
      <c r="AX100" s="27" t="str">
        <f>IF(AT100&gt;Summary!$F$45,"",AW100)</f>
        <v/>
      </c>
    </row>
    <row r="101" spans="1:50">
      <c r="A101">
        <f t="shared" si="14"/>
        <v>80</v>
      </c>
      <c r="B101">
        <f>Summary!$E$44*(A101-0.5)</f>
        <v>715.5</v>
      </c>
      <c r="C101" s="1">
        <f>IF(Summary!E$41=1,0,Summary!$E$31*(Summary!$E$41)*(1-Summary!$E$41)^$A100)</f>
        <v>2.8366676994070604E-9</v>
      </c>
      <c r="D101" s="1" t="str">
        <f>IF(A101&gt;Summary!$E$45,"",C101)</f>
        <v/>
      </c>
      <c r="G101">
        <f t="shared" si="15"/>
        <v>80</v>
      </c>
      <c r="H101">
        <f>Summary!$E$44*(G101-0.5)</f>
        <v>715.5</v>
      </c>
      <c r="I101" s="1">
        <f>Summary!$E$32-SUM('Crossing Event Calculation'!$J$22:$J100)</f>
        <v>2.4299912216751984E-5</v>
      </c>
      <c r="J101" s="1">
        <f t="shared" si="16"/>
        <v>3.0210829320944273E-6</v>
      </c>
      <c r="K101" s="27" t="str">
        <f>IF(G101&gt;Summary!$E$45,"",J101)</f>
        <v/>
      </c>
      <c r="N101">
        <f t="shared" si="17"/>
        <v>80</v>
      </c>
      <c r="O101">
        <f>Summary!$E$44*(N101-0.5)</f>
        <v>715.5</v>
      </c>
      <c r="P101" s="1">
        <f>Summary!$E$32-SUM('Crossing Event Calculation'!$Q$22:$Q100)</f>
        <v>1.2749762455251945E-3</v>
      </c>
      <c r="Q101" s="1">
        <f t="shared" si="18"/>
        <v>1.011171429224809E-4</v>
      </c>
      <c r="R101" s="27" t="str">
        <f>IF(N101&gt;Summary!$E$45,"",Q101)</f>
        <v/>
      </c>
      <c r="T101">
        <f t="shared" si="19"/>
        <v>80</v>
      </c>
      <c r="U101">
        <f>Summary!$E$44*(T101-0.5)</f>
        <v>715.5</v>
      </c>
      <c r="V101" s="1">
        <f>Summary!$E$32-SUM('Crossing Event Calculation'!$W$22:$W100)</f>
        <v>2.237481830042054E-2</v>
      </c>
      <c r="W101" s="1">
        <f t="shared" si="20"/>
        <v>1.0138127452536002E-3</v>
      </c>
      <c r="X101" s="27" t="str">
        <f>IF(T101&gt;Summary!$E$45,"",W101)</f>
        <v/>
      </c>
      <c r="AA101">
        <f t="shared" si="21"/>
        <v>80</v>
      </c>
      <c r="AB101">
        <f>Summary!$F$44*(AA101-0.5)</f>
        <v>572.4</v>
      </c>
      <c r="AC101" s="1">
        <f>IF(Summary!F$41=1,0,Summary!$F$31*(Summary!$F$41)*(1-Summary!$F$41)^$A100)</f>
        <v>3.1947799917095314E-9</v>
      </c>
      <c r="AD101" s="1" t="str">
        <f>IF(AA101&gt;Summary!$F$45,"",AC101)</f>
        <v/>
      </c>
      <c r="AG101">
        <f t="shared" si="22"/>
        <v>80</v>
      </c>
      <c r="AH101">
        <f>Summary!$F$44*(AG101-0.5)</f>
        <v>572.4</v>
      </c>
      <c r="AI101" s="1">
        <f>Summary!$F$32-SUM('Crossing Event Calculation'!$AJ$22:$AJ100)</f>
        <v>9.815329162665698E-5</v>
      </c>
      <c r="AJ101" s="1">
        <f t="shared" si="25"/>
        <v>1.0733964478468857E-5</v>
      </c>
      <c r="AK101" s="27" t="str">
        <f>IF(AG101&gt;Summary!$F$45,"",AJ101)</f>
        <v/>
      </c>
      <c r="AN101">
        <f t="shared" si="23"/>
        <v>80</v>
      </c>
      <c r="AO101">
        <f>Summary!$F$44*(AN101-0.5)</f>
        <v>572.4</v>
      </c>
      <c r="AP101" s="1">
        <f>Summary!$F$32-SUM('Crossing Event Calculation'!$AQ$22:$AQ100)</f>
        <v>8.1767568689141701E-3</v>
      </c>
      <c r="AQ101" s="1">
        <f t="shared" si="26"/>
        <v>4.7488955187277468E-4</v>
      </c>
      <c r="AR101" s="27" t="str">
        <f>IF(AN101&gt;Summary!$F$45,"",AQ101)</f>
        <v/>
      </c>
      <c r="AT101">
        <f t="shared" si="24"/>
        <v>80</v>
      </c>
      <c r="AU101">
        <f>Summary!$F$44*(AT101-0.5)</f>
        <v>572.4</v>
      </c>
      <c r="AV101" s="1">
        <f>Summary!$F$32-SUM('Crossing Event Calculation'!$AW$22:$AW100)</f>
        <v>9.9670256172365912E-2</v>
      </c>
      <c r="AW101" s="1">
        <f t="shared" si="27"/>
        <v>2.770099057987134E-3</v>
      </c>
      <c r="AX101" s="27" t="str">
        <f>IF(AT101&gt;Summary!$F$45,"",AW101)</f>
        <v/>
      </c>
    </row>
    <row r="102" spans="1:50">
      <c r="A102">
        <f t="shared" si="14"/>
        <v>81</v>
      </c>
      <c r="B102">
        <f>Summary!$E$44*(A102-0.5)</f>
        <v>724.5</v>
      </c>
      <c r="C102" s="1">
        <f>IF(Summary!E$41=1,0,Summary!$E$31*(Summary!$E$41)*(1-Summary!$E$41)^$A101)</f>
        <v>2.2693341595256483E-9</v>
      </c>
      <c r="D102" s="1" t="str">
        <f>IF(A102&gt;Summary!$E$45,"",C102)</f>
        <v/>
      </c>
      <c r="G102">
        <f t="shared" si="15"/>
        <v>81</v>
      </c>
      <c r="H102">
        <f>Summary!$E$44*(G102-0.5)</f>
        <v>724.5</v>
      </c>
      <c r="I102" s="1">
        <f>Summary!$E$32-SUM('Crossing Event Calculation'!$J$22:$J101)</f>
        <v>2.1278829284709921E-5</v>
      </c>
      <c r="J102" s="1">
        <f t="shared" si="16"/>
        <v>2.645487250882785E-6</v>
      </c>
      <c r="K102" s="27" t="str">
        <f>IF(G102&gt;Summary!$E$45,"",J102)</f>
        <v/>
      </c>
      <c r="N102">
        <f t="shared" si="17"/>
        <v>81</v>
      </c>
      <c r="O102">
        <f>Summary!$E$44*(N102-0.5)</f>
        <v>724.5</v>
      </c>
      <c r="P102" s="1">
        <f>Summary!$E$32-SUM('Crossing Event Calculation'!$Q$22:$Q101)</f>
        <v>1.1738591026027034E-3</v>
      </c>
      <c r="Q102" s="1">
        <f t="shared" si="18"/>
        <v>9.3097639320988571E-5</v>
      </c>
      <c r="R102" s="27" t="str">
        <f>IF(N102&gt;Summary!$E$45,"",Q102)</f>
        <v/>
      </c>
      <c r="T102">
        <f t="shared" si="19"/>
        <v>81</v>
      </c>
      <c r="U102">
        <f>Summary!$E$44*(T102-0.5)</f>
        <v>724.5</v>
      </c>
      <c r="V102" s="1">
        <f>Summary!$E$32-SUM('Crossing Event Calculation'!$W$22:$W101)</f>
        <v>2.1361005555166956E-2</v>
      </c>
      <c r="W102" s="1">
        <f t="shared" si="20"/>
        <v>9.6787644898346217E-4</v>
      </c>
      <c r="X102" s="27" t="str">
        <f>IF(T102&gt;Summary!$E$45,"",W102)</f>
        <v/>
      </c>
      <c r="AA102">
        <f t="shared" si="21"/>
        <v>81</v>
      </c>
      <c r="AB102">
        <f>Summary!$F$44*(AA102-0.5)</f>
        <v>579.59999999999991</v>
      </c>
      <c r="AC102" s="1">
        <f>IF(Summary!F$41=1,0,Summary!$F$31*(Summary!$F$41)*(1-Summary!$F$41)^$A101)</f>
        <v>2.5558239933676253E-9</v>
      </c>
      <c r="AD102" s="1" t="str">
        <f>IF(AA102&gt;Summary!$F$45,"",AC102)</f>
        <v/>
      </c>
      <c r="AG102">
        <f t="shared" si="22"/>
        <v>81</v>
      </c>
      <c r="AH102">
        <f>Summary!$F$44*(AG102-0.5)</f>
        <v>579.59999999999991</v>
      </c>
      <c r="AI102" s="1">
        <f>Summary!$F$32-SUM('Crossing Event Calculation'!$AJ$22:$AJ101)</f>
        <v>8.7419327148174908E-5</v>
      </c>
      <c r="AJ102" s="1">
        <f t="shared" si="25"/>
        <v>9.5601068164820883E-6</v>
      </c>
      <c r="AK102" s="27" t="str">
        <f>IF(AG102&gt;Summary!$F$45,"",AJ102)</f>
        <v/>
      </c>
      <c r="AN102">
        <f t="shared" si="23"/>
        <v>81</v>
      </c>
      <c r="AO102">
        <f>Summary!$F$44*(AN102-0.5)</f>
        <v>579.59999999999991</v>
      </c>
      <c r="AP102" s="1">
        <f>Summary!$F$32-SUM('Crossing Event Calculation'!$AQ$22:$AQ101)</f>
        <v>7.7018673170413665E-3</v>
      </c>
      <c r="AQ102" s="1">
        <f t="shared" si="26"/>
        <v>4.4730892423600277E-4</v>
      </c>
      <c r="AR102" s="27" t="str">
        <f>IF(AN102&gt;Summary!$F$45,"",AQ102)</f>
        <v/>
      </c>
      <c r="AT102">
        <f t="shared" si="24"/>
        <v>81</v>
      </c>
      <c r="AU102">
        <f>Summary!$F$44*(AT102-0.5)</f>
        <v>579.59999999999991</v>
      </c>
      <c r="AV102" s="1">
        <f>Summary!$F$32-SUM('Crossing Event Calculation'!$AW$22:$AW101)</f>
        <v>9.6900157114378827E-2</v>
      </c>
      <c r="AW102" s="1">
        <f t="shared" si="27"/>
        <v>2.6931107057369813E-3</v>
      </c>
      <c r="AX102" s="27" t="str">
        <f>IF(AT102&gt;Summary!$F$45,"",AW102)</f>
        <v/>
      </c>
    </row>
    <row r="103" spans="1:50">
      <c r="A103">
        <f t="shared" si="14"/>
        <v>82</v>
      </c>
      <c r="B103">
        <f>Summary!$E$44*(A103-0.5)</f>
        <v>733.5</v>
      </c>
      <c r="C103" s="1">
        <f>IF(Summary!E$41=1,0,Summary!$E$31*(Summary!$E$41)*(1-Summary!$E$41)^$A102)</f>
        <v>1.8154673276205186E-9</v>
      </c>
      <c r="D103" s="1" t="str">
        <f>IF(A103&gt;Summary!$E$45,"",C103)</f>
        <v/>
      </c>
      <c r="G103">
        <f t="shared" si="15"/>
        <v>82</v>
      </c>
      <c r="H103">
        <f>Summary!$E$44*(G103-0.5)</f>
        <v>733.5</v>
      </c>
      <c r="I103" s="1">
        <f>Summary!$E$32-SUM('Crossing Event Calculation'!$J$22:$J102)</f>
        <v>1.8633342033780309E-5</v>
      </c>
      <c r="J103" s="1">
        <f t="shared" si="16"/>
        <v>2.316587446242868E-6</v>
      </c>
      <c r="K103" s="27" t="str">
        <f>IF(G103&gt;Summary!$E$45,"",J103)</f>
        <v/>
      </c>
      <c r="N103">
        <f t="shared" si="17"/>
        <v>82</v>
      </c>
      <c r="O103">
        <f>Summary!$E$44*(N103-0.5)</f>
        <v>733.5</v>
      </c>
      <c r="P103" s="1">
        <f>Summary!$E$32-SUM('Crossing Event Calculation'!$Q$22:$Q102)</f>
        <v>1.0807614632817319E-3</v>
      </c>
      <c r="Q103" s="1">
        <f t="shared" si="18"/>
        <v>8.5714154856863145E-5</v>
      </c>
      <c r="R103" s="27" t="str">
        <f>IF(N103&gt;Summary!$E$45,"",Q103)</f>
        <v/>
      </c>
      <c r="T103">
        <f t="shared" si="19"/>
        <v>82</v>
      </c>
      <c r="U103">
        <f>Summary!$E$44*(T103-0.5)</f>
        <v>733.5</v>
      </c>
      <c r="V103" s="1">
        <f>Summary!$E$32-SUM('Crossing Event Calculation'!$W$22:$W102)</f>
        <v>2.0393129106183516E-2</v>
      </c>
      <c r="W103" s="1">
        <f t="shared" si="20"/>
        <v>9.2402154626938001E-4</v>
      </c>
      <c r="X103" s="27" t="str">
        <f>IF(T103&gt;Summary!$E$45,"",W103)</f>
        <v/>
      </c>
      <c r="AA103">
        <f t="shared" si="21"/>
        <v>82</v>
      </c>
      <c r="AB103">
        <f>Summary!$F$44*(AA103-0.5)</f>
        <v>586.79999999999995</v>
      </c>
      <c r="AC103" s="1">
        <f>IF(Summary!F$41=1,0,Summary!$F$31*(Summary!$F$41)*(1-Summary!$F$41)^$A102)</f>
        <v>2.0446591946941004E-9</v>
      </c>
      <c r="AD103" s="1" t="str">
        <f>IF(AA103&gt;Summary!$F$45,"",AC103)</f>
        <v/>
      </c>
      <c r="AG103">
        <f t="shared" si="22"/>
        <v>82</v>
      </c>
      <c r="AH103">
        <f>Summary!$F$44*(AG103-0.5)</f>
        <v>586.79999999999995</v>
      </c>
      <c r="AI103" s="1">
        <f>Summary!$F$32-SUM('Crossing Event Calculation'!$AJ$22:$AJ102)</f>
        <v>7.7859220331655266E-5</v>
      </c>
      <c r="AJ103" s="1">
        <f t="shared" si="25"/>
        <v>8.514621277706532E-6</v>
      </c>
      <c r="AK103" s="27" t="str">
        <f>IF(AG103&gt;Summary!$F$45,"",AJ103)</f>
        <v/>
      </c>
      <c r="AN103">
        <f t="shared" si="23"/>
        <v>82</v>
      </c>
      <c r="AO103">
        <f>Summary!$F$44*(AN103-0.5)</f>
        <v>586.79999999999995</v>
      </c>
      <c r="AP103" s="1">
        <f>Summary!$F$32-SUM('Crossing Event Calculation'!$AQ$22:$AQ102)</f>
        <v>7.2545583928053103E-3</v>
      </c>
      <c r="AQ103" s="1">
        <f t="shared" si="26"/>
        <v>4.2133012384061298E-4</v>
      </c>
      <c r="AR103" s="27" t="str">
        <f>IF(AN103&gt;Summary!$F$45,"",AQ103)</f>
        <v/>
      </c>
      <c r="AT103">
        <f t="shared" si="24"/>
        <v>82</v>
      </c>
      <c r="AU103">
        <f>Summary!$F$44*(AT103-0.5)</f>
        <v>586.79999999999995</v>
      </c>
      <c r="AV103" s="1">
        <f>Summary!$F$32-SUM('Crossing Event Calculation'!$AW$22:$AW102)</f>
        <v>9.4207046408641859E-2</v>
      </c>
      <c r="AW103" s="1">
        <f t="shared" si="27"/>
        <v>2.6182620626662169E-3</v>
      </c>
      <c r="AX103" s="27" t="str">
        <f>IF(AT103&gt;Summary!$F$45,"",AW103)</f>
        <v/>
      </c>
    </row>
    <row r="104" spans="1:50">
      <c r="A104">
        <f t="shared" si="14"/>
        <v>83</v>
      </c>
      <c r="B104">
        <f>Summary!$E$44*(A104-0.5)</f>
        <v>742.5</v>
      </c>
      <c r="C104" s="1">
        <f>IF(Summary!E$41=1,0,Summary!$E$31*(Summary!$E$41)*(1-Summary!$E$41)^$A103)</f>
        <v>1.4523738620964151E-9</v>
      </c>
      <c r="D104" s="1" t="str">
        <f>IF(A104&gt;Summary!$E$45,"",C104)</f>
        <v/>
      </c>
      <c r="G104">
        <f t="shared" si="15"/>
        <v>83</v>
      </c>
      <c r="H104">
        <f>Summary!$E$44*(G104-0.5)</f>
        <v>742.5</v>
      </c>
      <c r="I104" s="1">
        <f>Summary!$E$32-SUM('Crossing Event Calculation'!$J$22:$J103)</f>
        <v>1.6316754587575311E-5</v>
      </c>
      <c r="J104" s="1">
        <f t="shared" si="16"/>
        <v>2.0285780603649467E-6</v>
      </c>
      <c r="K104" s="27" t="str">
        <f>IF(G104&gt;Summary!$E$45,"",J104)</f>
        <v/>
      </c>
      <c r="N104">
        <f t="shared" si="17"/>
        <v>83</v>
      </c>
      <c r="O104">
        <f>Summary!$E$44*(N104-0.5)</f>
        <v>742.5</v>
      </c>
      <c r="P104" s="1">
        <f>Summary!$E$32-SUM('Crossing Event Calculation'!$Q$22:$Q103)</f>
        <v>9.9504730842492339E-4</v>
      </c>
      <c r="Q104" s="1">
        <f t="shared" si="18"/>
        <v>7.8916247462466671E-5</v>
      </c>
      <c r="R104" s="27" t="str">
        <f>IF(N104&gt;Summary!$E$45,"",Q104)</f>
        <v/>
      </c>
      <c r="T104">
        <f t="shared" si="19"/>
        <v>83</v>
      </c>
      <c r="U104">
        <f>Summary!$E$44*(T104-0.5)</f>
        <v>742.5</v>
      </c>
      <c r="V104" s="1">
        <f>Summary!$E$32-SUM('Crossing Event Calculation'!$W$22:$W103)</f>
        <v>1.9469107559914156E-2</v>
      </c>
      <c r="W104" s="1">
        <f t="shared" si="20"/>
        <v>8.8215372826438597E-4</v>
      </c>
      <c r="X104" s="27" t="str">
        <f>IF(T104&gt;Summary!$E$45,"",W104)</f>
        <v/>
      </c>
      <c r="AA104">
        <f t="shared" si="21"/>
        <v>83</v>
      </c>
      <c r="AB104">
        <f>Summary!$F$44*(AA104-0.5)</f>
        <v>593.99999999999989</v>
      </c>
      <c r="AC104" s="1">
        <f>IF(Summary!F$41=1,0,Summary!$F$31*(Summary!$F$41)*(1-Summary!$F$41)^$A103)</f>
        <v>1.6357273557552804E-9</v>
      </c>
      <c r="AD104" s="1" t="str">
        <f>IF(AA104&gt;Summary!$F$45,"",AC104)</f>
        <v/>
      </c>
      <c r="AG104">
        <f t="shared" si="22"/>
        <v>83</v>
      </c>
      <c r="AH104">
        <f>Summary!$F$44*(AG104-0.5)</f>
        <v>593.99999999999989</v>
      </c>
      <c r="AI104" s="1">
        <f>Summary!$F$32-SUM('Crossing Event Calculation'!$AJ$22:$AJ103)</f>
        <v>6.93445990539443E-5</v>
      </c>
      <c r="AJ104" s="1">
        <f t="shared" si="25"/>
        <v>7.5834691907219835E-6</v>
      </c>
      <c r="AK104" s="27" t="str">
        <f>IF(AG104&gt;Summary!$F$45,"",AJ104)</f>
        <v/>
      </c>
      <c r="AN104">
        <f t="shared" si="23"/>
        <v>83</v>
      </c>
      <c r="AO104">
        <f>Summary!$F$44*(AN104-0.5)</f>
        <v>593.99999999999989</v>
      </c>
      <c r="AP104" s="1">
        <f>Summary!$F$32-SUM('Crossing Event Calculation'!$AQ$22:$AQ103)</f>
        <v>6.8332282689647084E-3</v>
      </c>
      <c r="AQ104" s="1">
        <f t="shared" si="26"/>
        <v>3.968601197902499E-4</v>
      </c>
      <c r="AR104" s="27" t="str">
        <f>IF(AN104&gt;Summary!$F$45,"",AQ104)</f>
        <v/>
      </c>
      <c r="AT104">
        <f t="shared" si="24"/>
        <v>83</v>
      </c>
      <c r="AU104">
        <f>Summary!$F$44*(AT104-0.5)</f>
        <v>593.99999999999989</v>
      </c>
      <c r="AV104" s="1">
        <f>Summary!$F$32-SUM('Crossing Event Calculation'!$AW$22:$AW103)</f>
        <v>9.1588784345975616E-2</v>
      </c>
      <c r="AW104" s="1">
        <f t="shared" si="27"/>
        <v>2.5454936606184443E-3</v>
      </c>
      <c r="AX104" s="27" t="str">
        <f>IF(AT104&gt;Summary!$F$45,"",AW104)</f>
        <v/>
      </c>
    </row>
    <row r="105" spans="1:50">
      <c r="A105">
        <f t="shared" si="14"/>
        <v>84</v>
      </c>
      <c r="B105">
        <f>Summary!$E$44*(A105-0.5)</f>
        <v>751.5</v>
      </c>
      <c r="C105" s="1">
        <f>IF(Summary!E$41=1,0,Summary!$E$31*(Summary!$E$41)*(1-Summary!$E$41)^$A104)</f>
        <v>1.1618990896771321E-9</v>
      </c>
      <c r="D105" s="1" t="str">
        <f>IF(A105&gt;Summary!$E$45,"",C105)</f>
        <v/>
      </c>
      <c r="G105">
        <f t="shared" si="15"/>
        <v>84</v>
      </c>
      <c r="H105">
        <f>Summary!$E$44*(G105-0.5)</f>
        <v>751.5</v>
      </c>
      <c r="I105" s="1">
        <f>Summary!$E$32-SUM('Crossing Event Calculation'!$J$22:$J104)</f>
        <v>1.4288176527155194E-5</v>
      </c>
      <c r="J105" s="1">
        <f t="shared" si="16"/>
        <v>1.7763753980634946E-6</v>
      </c>
      <c r="K105" s="27" t="str">
        <f>IF(G105&gt;Summary!$E$45,"",J105)</f>
        <v/>
      </c>
      <c r="N105">
        <f t="shared" si="17"/>
        <v>84</v>
      </c>
      <c r="O105">
        <f>Summary!$E$44*(N105-0.5)</f>
        <v>751.5</v>
      </c>
      <c r="P105" s="1">
        <f>Summary!$E$32-SUM('Crossing Event Calculation'!$Q$22:$Q104)</f>
        <v>9.1613106096244401E-4</v>
      </c>
      <c r="Q105" s="1">
        <f t="shared" si="18"/>
        <v>7.2657475582146397E-5</v>
      </c>
      <c r="R105" s="27" t="str">
        <f>IF(N105&gt;Summary!$E$45,"",Q105)</f>
        <v/>
      </c>
      <c r="T105">
        <f t="shared" si="19"/>
        <v>84</v>
      </c>
      <c r="U105">
        <f>Summary!$E$44*(T105-0.5)</f>
        <v>751.5</v>
      </c>
      <c r="V105" s="1">
        <f>Summary!$E$32-SUM('Crossing Event Calculation'!$W$22:$W104)</f>
        <v>1.8586953831649766E-2</v>
      </c>
      <c r="W105" s="1">
        <f t="shared" si="20"/>
        <v>8.421829592963712E-4</v>
      </c>
      <c r="X105" s="27" t="str">
        <f>IF(T105&gt;Summary!$E$45,"",W105)</f>
        <v/>
      </c>
      <c r="AA105">
        <f t="shared" si="21"/>
        <v>84</v>
      </c>
      <c r="AB105">
        <f>Summary!$F$44*(AA105-0.5)</f>
        <v>601.19999999999993</v>
      </c>
      <c r="AC105" s="1">
        <f>IF(Summary!F$41=1,0,Summary!$F$31*(Summary!$F$41)*(1-Summary!$F$41)^$A104)</f>
        <v>1.3085818846042243E-9</v>
      </c>
      <c r="AD105" s="1" t="str">
        <f>IF(AA105&gt;Summary!$F$45,"",AC105)</f>
        <v/>
      </c>
      <c r="AG105">
        <f t="shared" si="22"/>
        <v>84</v>
      </c>
      <c r="AH105">
        <f>Summary!$F$44*(AG105-0.5)</f>
        <v>601.19999999999993</v>
      </c>
      <c r="AI105" s="1">
        <f>Summary!$F$32-SUM('Crossing Event Calculation'!$AJ$22:$AJ104)</f>
        <v>6.1761129863224795E-5</v>
      </c>
      <c r="AJ105" s="1">
        <f t="shared" si="25"/>
        <v>6.7541471418357599E-6</v>
      </c>
      <c r="AK105" s="27" t="str">
        <f>IF(AG105&gt;Summary!$F$45,"",AJ105)</f>
        <v/>
      </c>
      <c r="AN105">
        <f t="shared" si="23"/>
        <v>84</v>
      </c>
      <c r="AO105">
        <f>Summary!$F$44*(AN105-0.5)</f>
        <v>601.19999999999993</v>
      </c>
      <c r="AP105" s="1">
        <f>Summary!$F$32-SUM('Crossing Event Calculation'!$AQ$22:$AQ104)</f>
        <v>6.4363681491744762E-3</v>
      </c>
      <c r="AQ105" s="1">
        <f t="shared" si="26"/>
        <v>3.7381128423542848E-4</v>
      </c>
      <c r="AR105" s="27" t="str">
        <f>IF(AN105&gt;Summary!$F$45,"",AQ105)</f>
        <v/>
      </c>
      <c r="AT105">
        <f t="shared" si="24"/>
        <v>84</v>
      </c>
      <c r="AU105">
        <f>Summary!$F$44*(AT105-0.5)</f>
        <v>601.19999999999993</v>
      </c>
      <c r="AV105" s="1">
        <f>Summary!$F$32-SUM('Crossing Event Calculation'!$AW$22:$AW104)</f>
        <v>8.9043290685357213E-2</v>
      </c>
      <c r="AW105" s="1">
        <f t="shared" si="27"/>
        <v>2.474747684214039E-3</v>
      </c>
      <c r="AX105" s="27" t="str">
        <f>IF(AT105&gt;Summary!$F$45,"",AW105)</f>
        <v/>
      </c>
    </row>
    <row r="106" spans="1:50">
      <c r="A106">
        <f t="shared" si="14"/>
        <v>85</v>
      </c>
      <c r="B106">
        <f>Summary!$E$44*(A106-0.5)</f>
        <v>760.5</v>
      </c>
      <c r="C106" s="1">
        <f>IF(Summary!E$41=1,0,Summary!$E$31*(Summary!$E$41)*(1-Summary!$E$41)^$A105)</f>
        <v>9.2951927174170598E-10</v>
      </c>
      <c r="D106" s="1" t="str">
        <f>IF(A106&gt;Summary!$E$45,"",C106)</f>
        <v/>
      </c>
      <c r="G106">
        <f t="shared" si="15"/>
        <v>85</v>
      </c>
      <c r="H106">
        <f>Summary!$E$44*(G106-0.5)</f>
        <v>760.5</v>
      </c>
      <c r="I106" s="1">
        <f>Summary!$E$32-SUM('Crossing Event Calculation'!$J$22:$J105)</f>
        <v>1.2511801129044819E-5</v>
      </c>
      <c r="J106" s="1">
        <f t="shared" si="16"/>
        <v>1.555527793827128E-6</v>
      </c>
      <c r="K106" s="27" t="str">
        <f>IF(G106&gt;Summary!$E$45,"",J106)</f>
        <v/>
      </c>
      <c r="N106">
        <f t="shared" si="17"/>
        <v>85</v>
      </c>
      <c r="O106">
        <f>Summary!$E$44*(N106-0.5)</f>
        <v>760.5</v>
      </c>
      <c r="P106" s="1">
        <f>Summary!$E$32-SUM('Crossing Event Calculation'!$Q$22:$Q105)</f>
        <v>8.4347358538028328E-4</v>
      </c>
      <c r="Q106" s="1">
        <f t="shared" si="18"/>
        <v>6.689508089548961E-5</v>
      </c>
      <c r="R106" s="27" t="str">
        <f>IF(N106&gt;Summary!$E$45,"",Q106)</f>
        <v/>
      </c>
      <c r="T106">
        <f t="shared" si="19"/>
        <v>85</v>
      </c>
      <c r="U106">
        <f>Summary!$E$44*(T106-0.5)</f>
        <v>760.5</v>
      </c>
      <c r="V106" s="1">
        <f>Summary!$E$32-SUM('Crossing Event Calculation'!$W$22:$W105)</f>
        <v>1.7744770872353377E-2</v>
      </c>
      <c r="W106" s="1">
        <f t="shared" si="20"/>
        <v>8.0402328324867675E-4</v>
      </c>
      <c r="X106" s="27" t="str">
        <f>IF(T106&gt;Summary!$E$45,"",W106)</f>
        <v/>
      </c>
      <c r="AA106">
        <f t="shared" si="21"/>
        <v>85</v>
      </c>
      <c r="AB106">
        <f>Summary!$F$44*(AA106-0.5)</f>
        <v>608.4</v>
      </c>
      <c r="AC106" s="1">
        <f>IF(Summary!F$41=1,0,Summary!$F$31*(Summary!$F$41)*(1-Summary!$F$41)^$A105)</f>
        <v>1.0468655076833798E-9</v>
      </c>
      <c r="AD106" s="1" t="str">
        <f>IF(AA106&gt;Summary!$F$45,"",AC106)</f>
        <v/>
      </c>
      <c r="AG106">
        <f t="shared" si="22"/>
        <v>85</v>
      </c>
      <c r="AH106">
        <f>Summary!$F$44*(AG106-0.5)</f>
        <v>608.4</v>
      </c>
      <c r="AI106" s="1">
        <f>Summary!$F$32-SUM('Crossing Event Calculation'!$AJ$22:$AJ105)</f>
        <v>5.5006982721428344E-5</v>
      </c>
      <c r="AJ106" s="1">
        <f t="shared" si="25"/>
        <v>6.0155190805562999E-6</v>
      </c>
      <c r="AK106" s="27" t="str">
        <f>IF(AG106&gt;Summary!$F$45,"",AJ106)</f>
        <v/>
      </c>
      <c r="AN106">
        <f t="shared" si="23"/>
        <v>85</v>
      </c>
      <c r="AO106">
        <f>Summary!$F$44*(AN106-0.5)</f>
        <v>608.4</v>
      </c>
      <c r="AP106" s="1">
        <f>Summary!$F$32-SUM('Crossing Event Calculation'!$AQ$22:$AQ105)</f>
        <v>6.0625568649390615E-3</v>
      </c>
      <c r="AQ106" s="1">
        <f t="shared" si="26"/>
        <v>3.5210107857547762E-4</v>
      </c>
      <c r="AR106" s="27" t="str">
        <f>IF(AN106&gt;Summary!$F$45,"",AQ106)</f>
        <v/>
      </c>
      <c r="AT106">
        <f t="shared" si="24"/>
        <v>85</v>
      </c>
      <c r="AU106">
        <f>Summary!$F$44*(AT106-0.5)</f>
        <v>608.4</v>
      </c>
      <c r="AV106" s="1">
        <f>Summary!$F$32-SUM('Crossing Event Calculation'!$AW$22:$AW105)</f>
        <v>8.6568543001143139E-2</v>
      </c>
      <c r="AW106" s="1">
        <f t="shared" si="27"/>
        <v>2.4059679249151165E-3</v>
      </c>
      <c r="AX106" s="27" t="str">
        <f>IF(AT106&gt;Summary!$F$45,"",AW106)</f>
        <v/>
      </c>
    </row>
    <row r="107" spans="1:50">
      <c r="A107">
        <f t="shared" si="14"/>
        <v>86</v>
      </c>
      <c r="B107">
        <f>Summary!$E$44*(A107-0.5)</f>
        <v>769.5</v>
      </c>
      <c r="C107" s="1">
        <f>IF(Summary!E$41=1,0,Summary!$E$31*(Summary!$E$41)*(1-Summary!$E$41)^$A106)</f>
        <v>7.4361541739336491E-10</v>
      </c>
      <c r="D107" s="1" t="str">
        <f>IF(A107&gt;Summary!$E$45,"",C107)</f>
        <v/>
      </c>
      <c r="G107">
        <f t="shared" si="15"/>
        <v>86</v>
      </c>
      <c r="H107">
        <f>Summary!$E$44*(G107-0.5)</f>
        <v>769.5</v>
      </c>
      <c r="I107" s="1">
        <f>Summary!$E$32-SUM('Crossing Event Calculation'!$J$22:$J106)</f>
        <v>1.0956273335249733E-5</v>
      </c>
      <c r="J107" s="1">
        <f t="shared" si="16"/>
        <v>1.3621370347859017E-6</v>
      </c>
      <c r="K107" s="27" t="str">
        <f>IF(G107&gt;Summary!$E$45,"",J107)</f>
        <v/>
      </c>
      <c r="N107">
        <f t="shared" si="17"/>
        <v>86</v>
      </c>
      <c r="O107">
        <f>Summary!$E$44*(N107-0.5)</f>
        <v>769.5</v>
      </c>
      <c r="P107" s="1">
        <f>Summary!$E$32-SUM('Crossing Event Calculation'!$Q$22:$Q106)</f>
        <v>7.7657850448475951E-4</v>
      </c>
      <c r="Q107" s="1">
        <f t="shared" si="18"/>
        <v>6.1589696203449921E-5</v>
      </c>
      <c r="R107" s="27" t="str">
        <f>IF(N107&gt;Summary!$E$45,"",Q107)</f>
        <v/>
      </c>
      <c r="T107">
        <f t="shared" si="19"/>
        <v>86</v>
      </c>
      <c r="U107">
        <f>Summary!$E$44*(T107-0.5)</f>
        <v>769.5</v>
      </c>
      <c r="V107" s="1">
        <f>Summary!$E$32-SUM('Crossing Event Calculation'!$W$22:$W106)</f>
        <v>1.6940747589104688E-2</v>
      </c>
      <c r="W107" s="1">
        <f t="shared" si="20"/>
        <v>7.6759263871366181E-4</v>
      </c>
      <c r="X107" s="27" t="str">
        <f>IF(T107&gt;Summary!$E$45,"",W107)</f>
        <v/>
      </c>
      <c r="AA107">
        <f t="shared" si="21"/>
        <v>86</v>
      </c>
      <c r="AB107">
        <f>Summary!$F$44*(AA107-0.5)</f>
        <v>615.59999999999991</v>
      </c>
      <c r="AC107" s="1">
        <f>IF(Summary!F$41=1,0,Summary!$F$31*(Summary!$F$41)*(1-Summary!$F$41)^$A106)</f>
        <v>8.3749240614670397E-10</v>
      </c>
      <c r="AD107" s="1" t="str">
        <f>IF(AA107&gt;Summary!$F$45,"",AC107)</f>
        <v/>
      </c>
      <c r="AG107">
        <f t="shared" si="22"/>
        <v>86</v>
      </c>
      <c r="AH107">
        <f>Summary!$F$44*(AG107-0.5)</f>
        <v>615.59999999999991</v>
      </c>
      <c r="AI107" s="1">
        <f>Summary!$F$32-SUM('Crossing Event Calculation'!$AJ$22:$AJ106)</f>
        <v>4.8991463640901678E-5</v>
      </c>
      <c r="AJ107" s="1">
        <f t="shared" si="25"/>
        <v>5.3576667858464151E-6</v>
      </c>
      <c r="AK107" s="27" t="str">
        <f>IF(AG107&gt;Summary!$F$45,"",AJ107)</f>
        <v/>
      </c>
      <c r="AN107">
        <f t="shared" si="23"/>
        <v>86</v>
      </c>
      <c r="AO107">
        <f>Summary!$F$44*(AN107-0.5)</f>
        <v>615.59999999999991</v>
      </c>
      <c r="AP107" s="1">
        <f>Summary!$F$32-SUM('Crossing Event Calculation'!$AQ$22:$AQ106)</f>
        <v>5.710455786363533E-3</v>
      </c>
      <c r="AQ107" s="1">
        <f t="shared" si="26"/>
        <v>3.3165175788522482E-4</v>
      </c>
      <c r="AR107" s="27" t="str">
        <f>IF(AN107&gt;Summary!$F$45,"",AQ107)</f>
        <v/>
      </c>
      <c r="AT107">
        <f t="shared" si="24"/>
        <v>86</v>
      </c>
      <c r="AU107">
        <f>Summary!$F$44*(AT107-0.5)</f>
        <v>615.59999999999991</v>
      </c>
      <c r="AV107" s="1">
        <f>Summary!$F$32-SUM('Crossing Event Calculation'!$AW$22:$AW106)</f>
        <v>8.4162575076228041E-2</v>
      </c>
      <c r="AW107" s="1">
        <f t="shared" si="27"/>
        <v>2.3390997363671832E-3</v>
      </c>
      <c r="AX107" s="27" t="str">
        <f>IF(AT107&gt;Summary!$F$45,"",AW107)</f>
        <v/>
      </c>
    </row>
    <row r="108" spans="1:50">
      <c r="A108">
        <f t="shared" si="14"/>
        <v>87</v>
      </c>
      <c r="B108">
        <f>Summary!$E$44*(A108-0.5)</f>
        <v>778.5</v>
      </c>
      <c r="C108" s="1">
        <f>IF(Summary!E$41=1,0,Summary!$E$31*(Summary!$E$41)*(1-Summary!$E$41)^$A107)</f>
        <v>5.9489233391469195E-10</v>
      </c>
      <c r="D108" s="1" t="str">
        <f>IF(A108&gt;Summary!$E$45,"",C108)</f>
        <v/>
      </c>
      <c r="G108">
        <f t="shared" si="15"/>
        <v>87</v>
      </c>
      <c r="H108">
        <f>Summary!$E$44*(G108-0.5)</f>
        <v>778.5</v>
      </c>
      <c r="I108" s="1">
        <f>Summary!$E$32-SUM('Crossing Event Calculation'!$J$22:$J107)</f>
        <v>9.5941363004170555E-6</v>
      </c>
      <c r="J108" s="1">
        <f t="shared" si="16"/>
        <v>1.1927895527703159E-6</v>
      </c>
      <c r="K108" s="27" t="str">
        <f>IF(G108&gt;Summary!$E$45,"",J108)</f>
        <v/>
      </c>
      <c r="N108">
        <f t="shared" si="17"/>
        <v>87</v>
      </c>
      <c r="O108">
        <f>Summary!$E$44*(N108-0.5)</f>
        <v>778.5</v>
      </c>
      <c r="P108" s="1">
        <f>Summary!$E$32-SUM('Crossing Event Calculation'!$Q$22:$Q107)</f>
        <v>7.1498880828135825E-4</v>
      </c>
      <c r="Q108" s="1">
        <f t="shared" si="18"/>
        <v>5.6705076481781195E-5</v>
      </c>
      <c r="R108" s="27" t="str">
        <f>IF(N108&gt;Summary!$E$45,"",Q108)</f>
        <v/>
      </c>
      <c r="T108">
        <f t="shared" si="19"/>
        <v>87</v>
      </c>
      <c r="U108">
        <f>Summary!$E$44*(T108-0.5)</f>
        <v>778.5</v>
      </c>
      <c r="V108" s="1">
        <f>Summary!$E$32-SUM('Crossing Event Calculation'!$W$22:$W107)</f>
        <v>1.6173154950391067E-2</v>
      </c>
      <c r="W108" s="1">
        <f t="shared" si="20"/>
        <v>7.3281268252174561E-4</v>
      </c>
      <c r="X108" s="27" t="str">
        <f>IF(T108&gt;Summary!$E$45,"",W108)</f>
        <v/>
      </c>
      <c r="AA108">
        <f t="shared" si="21"/>
        <v>87</v>
      </c>
      <c r="AB108">
        <f>Summary!$F$44*(AA108-0.5)</f>
        <v>622.79999999999995</v>
      </c>
      <c r="AC108" s="1">
        <f>IF(Summary!F$41=1,0,Summary!$F$31*(Summary!$F$41)*(1-Summary!$F$41)^$A107)</f>
        <v>6.6999392491736309E-10</v>
      </c>
      <c r="AD108" s="1" t="str">
        <f>IF(AA108&gt;Summary!$F$45,"",AC108)</f>
        <v/>
      </c>
      <c r="AG108">
        <f t="shared" si="22"/>
        <v>87</v>
      </c>
      <c r="AH108">
        <f>Summary!$F$44*(AG108-0.5)</f>
        <v>622.79999999999995</v>
      </c>
      <c r="AI108" s="1">
        <f>Summary!$F$32-SUM('Crossing Event Calculation'!$AJ$22:$AJ107)</f>
        <v>4.3633796855013784E-5</v>
      </c>
      <c r="AJ108" s="1">
        <f t="shared" si="25"/>
        <v>4.7717566852871951E-6</v>
      </c>
      <c r="AK108" s="27" t="str">
        <f>IF(AG108&gt;Summary!$F$45,"",AJ108)</f>
        <v/>
      </c>
      <c r="AN108">
        <f t="shared" si="23"/>
        <v>87</v>
      </c>
      <c r="AO108">
        <f>Summary!$F$44*(AN108-0.5)</f>
        <v>622.79999999999995</v>
      </c>
      <c r="AP108" s="1">
        <f>Summary!$F$32-SUM('Crossing Event Calculation'!$AQ$22:$AQ107)</f>
        <v>5.3788040284783456E-3</v>
      </c>
      <c r="AQ108" s="1">
        <f t="shared" si="26"/>
        <v>3.1239009250800425E-4</v>
      </c>
      <c r="AR108" s="27" t="str">
        <f>IF(AN108&gt;Summary!$F$45,"",AQ108)</f>
        <v/>
      </c>
      <c r="AT108">
        <f t="shared" si="24"/>
        <v>87</v>
      </c>
      <c r="AU108">
        <f>Summary!$F$44*(AT108-0.5)</f>
        <v>622.79999999999995</v>
      </c>
      <c r="AV108" s="1">
        <f>Summary!$F$32-SUM('Crossing Event Calculation'!$AW$22:$AW107)</f>
        <v>8.1823475339860896E-2</v>
      </c>
      <c r="AW108" s="1">
        <f t="shared" si="27"/>
        <v>2.2740899909819289E-3</v>
      </c>
      <c r="AX108" s="27" t="str">
        <f>IF(AT108&gt;Summary!$F$45,"",AW108)</f>
        <v/>
      </c>
    </row>
    <row r="109" spans="1:50">
      <c r="A109">
        <f t="shared" si="14"/>
        <v>88</v>
      </c>
      <c r="B109">
        <f>Summary!$E$44*(A109-0.5)</f>
        <v>787.5</v>
      </c>
      <c r="C109" s="1">
        <f>IF(Summary!E$41=1,0,Summary!$E$31*(Summary!$E$41)*(1-Summary!$E$41)^$A108)</f>
        <v>4.7591386713175364E-10</v>
      </c>
      <c r="D109" s="1" t="str">
        <f>IF(A109&gt;Summary!$E$45,"",C109)</f>
        <v/>
      </c>
      <c r="G109">
        <f t="shared" si="15"/>
        <v>88</v>
      </c>
      <c r="H109">
        <f>Summary!$E$44*(G109-0.5)</f>
        <v>787.5</v>
      </c>
      <c r="I109" s="1">
        <f>Summary!$E$32-SUM('Crossing Event Calculation'!$J$22:$J108)</f>
        <v>8.4013467476218295E-6</v>
      </c>
      <c r="J109" s="1">
        <f t="shared" si="16"/>
        <v>1.0444961709923361E-6</v>
      </c>
      <c r="K109" s="27" t="str">
        <f>IF(G109&gt;Summary!$E$45,"",J109)</f>
        <v/>
      </c>
      <c r="N109">
        <f t="shared" si="17"/>
        <v>88</v>
      </c>
      <c r="O109">
        <f>Summary!$E$44*(N109-0.5)</f>
        <v>787.5</v>
      </c>
      <c r="P109" s="1">
        <f>Summary!$E$32-SUM('Crossing Event Calculation'!$Q$22:$Q108)</f>
        <v>6.5828373179954713E-4</v>
      </c>
      <c r="Q109" s="1">
        <f t="shared" si="18"/>
        <v>5.2207851264318743E-5</v>
      </c>
      <c r="R109" s="27" t="str">
        <f>IF(N109&gt;Summary!$E$45,"",Q109)</f>
        <v/>
      </c>
      <c r="T109">
        <f t="shared" si="19"/>
        <v>88</v>
      </c>
      <c r="U109">
        <f>Summary!$E$44*(T109-0.5)</f>
        <v>787.5</v>
      </c>
      <c r="V109" s="1">
        <f>Summary!$E$32-SUM('Crossing Event Calculation'!$W$22:$W108)</f>
        <v>1.5440342267869278E-2</v>
      </c>
      <c r="W109" s="1">
        <f t="shared" si="20"/>
        <v>6.996086212664144E-4</v>
      </c>
      <c r="X109" s="27" t="str">
        <f>IF(T109&gt;Summary!$E$45,"",W109)</f>
        <v/>
      </c>
      <c r="AA109">
        <f t="shared" si="21"/>
        <v>88</v>
      </c>
      <c r="AB109">
        <f>Summary!$F$44*(AA109-0.5)</f>
        <v>629.99999999999989</v>
      </c>
      <c r="AC109" s="1">
        <f>IF(Summary!F$41=1,0,Summary!$F$31*(Summary!$F$41)*(1-Summary!$F$41)^$A108)</f>
        <v>5.3599513993389066E-10</v>
      </c>
      <c r="AD109" s="1" t="str">
        <f>IF(AA109&gt;Summary!$F$45,"",AC109)</f>
        <v/>
      </c>
      <c r="AG109">
        <f t="shared" si="22"/>
        <v>88</v>
      </c>
      <c r="AH109">
        <f>Summary!$F$44*(AG109-0.5)</f>
        <v>629.99999999999989</v>
      </c>
      <c r="AI109" s="1">
        <f>Summary!$F$32-SUM('Crossing Event Calculation'!$AJ$22:$AJ108)</f>
        <v>3.8862040169673762E-5</v>
      </c>
      <c r="AJ109" s="1">
        <f t="shared" si="25"/>
        <v>4.2499212387984547E-6</v>
      </c>
      <c r="AK109" s="27" t="str">
        <f>IF(AG109&gt;Summary!$F$45,"",AJ109)</f>
        <v/>
      </c>
      <c r="AN109">
        <f t="shared" si="23"/>
        <v>88</v>
      </c>
      <c r="AO109">
        <f>Summary!$F$44*(AN109-0.5)</f>
        <v>629.99999999999989</v>
      </c>
      <c r="AP109" s="1">
        <f>Summary!$F$32-SUM('Crossing Event Calculation'!$AQ$22:$AQ108)</f>
        <v>5.0664139359702931E-3</v>
      </c>
      <c r="AQ109" s="1">
        <f t="shared" si="26"/>
        <v>2.9424710581793479E-4</v>
      </c>
      <c r="AR109" s="27" t="str">
        <f>IF(AN109&gt;Summary!$F$45,"",AQ109)</f>
        <v/>
      </c>
      <c r="AT109">
        <f t="shared" si="24"/>
        <v>88</v>
      </c>
      <c r="AU109">
        <f>Summary!$F$44*(AT109-0.5)</f>
        <v>629.99999999999989</v>
      </c>
      <c r="AV109" s="1">
        <f>Summary!$F$32-SUM('Crossing Event Calculation'!$AW$22:$AW108)</f>
        <v>7.9549385348879009E-2</v>
      </c>
      <c r="AW109" s="1">
        <f t="shared" si="27"/>
        <v>2.2108870377267184E-3</v>
      </c>
      <c r="AX109" s="27" t="str">
        <f>IF(AT109&gt;Summary!$F$45,"",AW109)</f>
        <v/>
      </c>
    </row>
    <row r="110" spans="1:50">
      <c r="A110">
        <f t="shared" si="14"/>
        <v>89</v>
      </c>
      <c r="B110">
        <f>Summary!$E$44*(A110-0.5)</f>
        <v>796.5</v>
      </c>
      <c r="C110" s="1">
        <f>IF(Summary!E$41=1,0,Summary!$E$31*(Summary!$E$41)*(1-Summary!$E$41)^$A109)</f>
        <v>3.8073109370540289E-10</v>
      </c>
      <c r="D110" s="1" t="str">
        <f>IF(A110&gt;Summary!$E$45,"",C110)</f>
        <v/>
      </c>
      <c r="G110">
        <f t="shared" si="15"/>
        <v>89</v>
      </c>
      <c r="H110">
        <f>Summary!$E$44*(G110-0.5)</f>
        <v>796.5</v>
      </c>
      <c r="I110" s="1">
        <f>Summary!$E$32-SUM('Crossing Event Calculation'!$J$22:$J109)</f>
        <v>7.356850576623053E-6</v>
      </c>
      <c r="J110" s="1">
        <f t="shared" si="16"/>
        <v>9.1463934160564273E-7</v>
      </c>
      <c r="K110" s="27" t="str">
        <f>IF(G110&gt;Summary!$E$45,"",J110)</f>
        <v/>
      </c>
      <c r="N110">
        <f t="shared" si="17"/>
        <v>89</v>
      </c>
      <c r="O110">
        <f>Summary!$E$44*(N110-0.5)</f>
        <v>796.5</v>
      </c>
      <c r="P110" s="1">
        <f>Summary!$E$32-SUM('Crossing Event Calculation'!$Q$22:$Q109)</f>
        <v>6.0607588053518402E-4</v>
      </c>
      <c r="Q110" s="1">
        <f t="shared" si="18"/>
        <v>4.8067296664574314E-5</v>
      </c>
      <c r="R110" s="27" t="str">
        <f>IF(N110&gt;Summary!$E$45,"",Q110)</f>
        <v/>
      </c>
      <c r="T110">
        <f t="shared" si="19"/>
        <v>89</v>
      </c>
      <c r="U110">
        <f>Summary!$E$44*(T110-0.5)</f>
        <v>796.5</v>
      </c>
      <c r="V110" s="1">
        <f>Summary!$E$32-SUM('Crossing Event Calculation'!$W$22:$W109)</f>
        <v>1.4740733646602888E-2</v>
      </c>
      <c r="W110" s="1">
        <f t="shared" si="20"/>
        <v>6.679090504629351E-4</v>
      </c>
      <c r="X110" s="27" t="str">
        <f>IF(T110&gt;Summary!$E$45,"",W110)</f>
        <v/>
      </c>
      <c r="AA110">
        <f t="shared" si="21"/>
        <v>89</v>
      </c>
      <c r="AB110">
        <f>Summary!$F$44*(AA110-0.5)</f>
        <v>637.19999999999993</v>
      </c>
      <c r="AC110" s="1">
        <f>IF(Summary!F$41=1,0,Summary!$F$31*(Summary!$F$41)*(1-Summary!$F$41)^$A109)</f>
        <v>4.2879611194711249E-10</v>
      </c>
      <c r="AD110" s="1" t="str">
        <f>IF(AA110&gt;Summary!$F$45,"",AC110)</f>
        <v/>
      </c>
      <c r="AG110">
        <f t="shared" si="22"/>
        <v>89</v>
      </c>
      <c r="AH110">
        <f>Summary!$F$44*(AG110-0.5)</f>
        <v>637.19999999999993</v>
      </c>
      <c r="AI110" s="1">
        <f>Summary!$F$32-SUM('Crossing Event Calculation'!$AJ$22:$AJ109)</f>
        <v>3.4612118930854585E-5</v>
      </c>
      <c r="AJ110" s="1">
        <f t="shared" si="25"/>
        <v>3.7851532941095154E-6</v>
      </c>
      <c r="AK110" s="27" t="str">
        <f>IF(AG110&gt;Summary!$F$45,"",AJ110)</f>
        <v/>
      </c>
      <c r="AN110">
        <f t="shared" si="23"/>
        <v>89</v>
      </c>
      <c r="AO110">
        <f>Summary!$F$44*(AN110-0.5)</f>
        <v>637.19999999999993</v>
      </c>
      <c r="AP110" s="1">
        <f>Summary!$F$32-SUM('Crossing Event Calculation'!$AQ$22:$AQ109)</f>
        <v>4.7721668301523579E-3</v>
      </c>
      <c r="AQ110" s="1">
        <f t="shared" si="26"/>
        <v>2.7715782721250448E-4</v>
      </c>
      <c r="AR110" s="27" t="str">
        <f>IF(AN110&gt;Summary!$F$45,"",AQ110)</f>
        <v/>
      </c>
      <c r="AT110">
        <f t="shared" si="24"/>
        <v>89</v>
      </c>
      <c r="AU110">
        <f>Summary!$F$44*(AT110-0.5)</f>
        <v>637.19999999999993</v>
      </c>
      <c r="AV110" s="1">
        <f>Summary!$F$32-SUM('Crossing Event Calculation'!$AW$22:$AW109)</f>
        <v>7.7338498311152248E-2</v>
      </c>
      <c r="AW110" s="1">
        <f t="shared" si="27"/>
        <v>2.1494406610872165E-3</v>
      </c>
      <c r="AX110" s="27" t="str">
        <f>IF(AT110&gt;Summary!$F$45,"",AW110)</f>
        <v/>
      </c>
    </row>
    <row r="111" spans="1:50">
      <c r="A111">
        <f t="shared" si="14"/>
        <v>90</v>
      </c>
      <c r="B111">
        <f>Summary!$E$44*(A111-0.5)</f>
        <v>805.5</v>
      </c>
      <c r="C111" s="1">
        <f>IF(Summary!E$41=1,0,Summary!$E$31*(Summary!$E$41)*(1-Summary!$E$41)^$A110)</f>
        <v>3.0458487496432236E-10</v>
      </c>
      <c r="D111" s="1" t="str">
        <f>IF(A111&gt;Summary!$E$45,"",C111)</f>
        <v/>
      </c>
      <c r="G111">
        <f t="shared" si="15"/>
        <v>90</v>
      </c>
      <c r="H111">
        <f>Summary!$E$44*(G111-0.5)</f>
        <v>805.5</v>
      </c>
      <c r="I111" s="1">
        <f>Summary!$E$32-SUM('Crossing Event Calculation'!$J$22:$J110)</f>
        <v>6.4422112350248639E-6</v>
      </c>
      <c r="J111" s="1">
        <f t="shared" si="16"/>
        <v>8.0092694300613404E-7</v>
      </c>
      <c r="K111" s="27" t="str">
        <f>IF(G111&gt;Summary!$E$45,"",J111)</f>
        <v/>
      </c>
      <c r="N111">
        <f t="shared" si="17"/>
        <v>90</v>
      </c>
      <c r="O111">
        <f>Summary!$E$44*(N111-0.5)</f>
        <v>805.5</v>
      </c>
      <c r="P111" s="1">
        <f>Summary!$E$32-SUM('Crossing Event Calculation'!$Q$22:$Q110)</f>
        <v>5.5800858387056174E-4</v>
      </c>
      <c r="Q111" s="1">
        <f t="shared" si="18"/>
        <v>4.4255125478018779E-5</v>
      </c>
      <c r="R111" s="27" t="str">
        <f>IF(N111&gt;Summary!$E$45,"",Q111)</f>
        <v/>
      </c>
      <c r="T111">
        <f t="shared" si="19"/>
        <v>90</v>
      </c>
      <c r="U111">
        <f>Summary!$E$44*(T111-0.5)</f>
        <v>805.5</v>
      </c>
      <c r="V111" s="1">
        <f>Summary!$E$32-SUM('Crossing Event Calculation'!$W$22:$W110)</f>
        <v>1.4072824596139899E-2</v>
      </c>
      <c r="W111" s="1">
        <f t="shared" si="20"/>
        <v>6.3764580099480959E-4</v>
      </c>
      <c r="X111" s="27" t="str">
        <f>IF(T111&gt;Summary!$E$45,"",W111)</f>
        <v/>
      </c>
      <c r="AA111">
        <f t="shared" si="21"/>
        <v>90</v>
      </c>
      <c r="AB111">
        <f>Summary!$F$44*(AA111-0.5)</f>
        <v>644.4</v>
      </c>
      <c r="AC111" s="1">
        <f>IF(Summary!F$41=1,0,Summary!$F$31*(Summary!$F$41)*(1-Summary!$F$41)^$A110)</f>
        <v>3.4303688955769002E-10</v>
      </c>
      <c r="AD111" s="1" t="str">
        <f>IF(AA111&gt;Summary!$F$45,"",AC111)</f>
        <v/>
      </c>
      <c r="AG111">
        <f t="shared" si="22"/>
        <v>90</v>
      </c>
      <c r="AH111">
        <f>Summary!$F$44*(AG111-0.5)</f>
        <v>644.4</v>
      </c>
      <c r="AI111" s="1">
        <f>Summary!$F$32-SUM('Crossing Event Calculation'!$AJ$22:$AJ110)</f>
        <v>3.0826965636721049E-5</v>
      </c>
      <c r="AJ111" s="1">
        <f t="shared" si="25"/>
        <v>3.3712119954383425E-6</v>
      </c>
      <c r="AK111" s="27" t="str">
        <f>IF(AG111&gt;Summary!$F$45,"",AJ111)</f>
        <v/>
      </c>
      <c r="AN111">
        <f t="shared" si="23"/>
        <v>90</v>
      </c>
      <c r="AO111">
        <f>Summary!$F$44*(AN111-0.5)</f>
        <v>644.4</v>
      </c>
      <c r="AP111" s="1">
        <f>Summary!$F$32-SUM('Crossing Event Calculation'!$AQ$22:$AQ110)</f>
        <v>4.4950090029398648E-3</v>
      </c>
      <c r="AQ111" s="1">
        <f t="shared" si="26"/>
        <v>2.6106105945078293E-4</v>
      </c>
      <c r="AR111" s="27" t="str">
        <f>IF(AN111&gt;Summary!$F$45,"",AQ111)</f>
        <v/>
      </c>
      <c r="AT111">
        <f t="shared" si="24"/>
        <v>90</v>
      </c>
      <c r="AU111">
        <f>Summary!$F$44*(AT111-0.5)</f>
        <v>644.4</v>
      </c>
      <c r="AV111" s="1">
        <f>Summary!$F$32-SUM('Crossing Event Calculation'!$AW$22:$AW110)</f>
        <v>7.5189057650065005E-2</v>
      </c>
      <c r="AW111" s="1">
        <f t="shared" si="27"/>
        <v>2.0897020411705571E-3</v>
      </c>
      <c r="AX111" s="27" t="str">
        <f>IF(AT111&gt;Summary!$F$45,"",AW111)</f>
        <v/>
      </c>
    </row>
    <row r="112" spans="1:50">
      <c r="A112">
        <f t="shared" si="14"/>
        <v>91</v>
      </c>
      <c r="B112">
        <f>Summary!$E$44*(A112-0.5)</f>
        <v>814.5</v>
      </c>
      <c r="C112" s="1">
        <f>IF(Summary!E$41=1,0,Summary!$E$31*(Summary!$E$41)*(1-Summary!$E$41)^$A111)</f>
        <v>2.4366789997145793E-10</v>
      </c>
      <c r="D112" s="1" t="str">
        <f>IF(A112&gt;Summary!$E$45,"",C112)</f>
        <v/>
      </c>
      <c r="G112">
        <f t="shared" si="15"/>
        <v>91</v>
      </c>
      <c r="H112">
        <f>Summary!$E$44*(G112-0.5)</f>
        <v>814.5</v>
      </c>
      <c r="I112" s="1">
        <f>Summary!$E$32-SUM('Crossing Event Calculation'!$J$22:$J111)</f>
        <v>5.6412842920350315E-6</v>
      </c>
      <c r="J112" s="1">
        <f t="shared" si="16"/>
        <v>7.0135182126338681E-7</v>
      </c>
      <c r="K112" s="27" t="str">
        <f>IF(G112&gt;Summary!$E$45,"",J112)</f>
        <v/>
      </c>
      <c r="N112">
        <f t="shared" si="17"/>
        <v>91</v>
      </c>
      <c r="O112">
        <f>Summary!$E$44*(N112-0.5)</f>
        <v>814.5</v>
      </c>
      <c r="P112" s="1">
        <f>Summary!$E$32-SUM('Crossing Event Calculation'!$Q$22:$Q111)</f>
        <v>5.1375345839255182E-4</v>
      </c>
      <c r="Q112" s="1">
        <f t="shared" si="18"/>
        <v>4.0745293931181678E-5</v>
      </c>
      <c r="R112" s="27" t="str">
        <f>IF(N112&gt;Summary!$E$45,"",Q112)</f>
        <v/>
      </c>
      <c r="T112">
        <f t="shared" si="19"/>
        <v>91</v>
      </c>
      <c r="U112">
        <f>Summary!$E$44*(T112-0.5)</f>
        <v>814.5</v>
      </c>
      <c r="V112" s="1">
        <f>Summary!$E$32-SUM('Crossing Event Calculation'!$W$22:$W111)</f>
        <v>1.3435178795145108E-2</v>
      </c>
      <c r="W112" s="1">
        <f t="shared" si="20"/>
        <v>6.0875379251785989E-4</v>
      </c>
      <c r="X112" s="27" t="str">
        <f>IF(T112&gt;Summary!$E$45,"",W112)</f>
        <v/>
      </c>
      <c r="AA112">
        <f t="shared" si="21"/>
        <v>91</v>
      </c>
      <c r="AB112">
        <f>Summary!$F$44*(AA112-0.5)</f>
        <v>651.59999999999991</v>
      </c>
      <c r="AC112" s="1">
        <f>IF(Summary!F$41=1,0,Summary!$F$31*(Summary!$F$41)*(1-Summary!$F$41)^$A111)</f>
        <v>2.7442951164615207E-10</v>
      </c>
      <c r="AD112" s="1" t="str">
        <f>IF(AA112&gt;Summary!$F$45,"",AC112)</f>
        <v/>
      </c>
      <c r="AG112">
        <f t="shared" si="22"/>
        <v>91</v>
      </c>
      <c r="AH112">
        <f>Summary!$F$44*(AG112-0.5)</f>
        <v>651.59999999999991</v>
      </c>
      <c r="AI112" s="1">
        <f>Summary!$F$32-SUM('Crossing Event Calculation'!$AJ$22:$AJ111)</f>
        <v>2.7455753641270064E-5</v>
      </c>
      <c r="AJ112" s="1">
        <f t="shared" si="25"/>
        <v>3.0025389819422643E-6</v>
      </c>
      <c r="AK112" s="27" t="str">
        <f>IF(AG112&gt;Summary!$F$45,"",AJ112)</f>
        <v/>
      </c>
      <c r="AN112">
        <f t="shared" si="23"/>
        <v>91</v>
      </c>
      <c r="AO112">
        <f>Summary!$F$44*(AN112-0.5)</f>
        <v>651.59999999999991</v>
      </c>
      <c r="AP112" s="1">
        <f>Summary!$F$32-SUM('Crossing Event Calculation'!$AQ$22:$AQ111)</f>
        <v>4.2339479434890803E-3</v>
      </c>
      <c r="AQ112" s="1">
        <f t="shared" si="26"/>
        <v>2.4589915950419961E-4</v>
      </c>
      <c r="AR112" s="27" t="str">
        <f>IF(AN112&gt;Summary!$F$45,"",AQ112)</f>
        <v/>
      </c>
      <c r="AT112">
        <f t="shared" si="24"/>
        <v>91</v>
      </c>
      <c r="AU112">
        <f>Summary!$F$44*(AT112-0.5)</f>
        <v>651.59999999999991</v>
      </c>
      <c r="AV112" s="1">
        <f>Summary!$F$32-SUM('Crossing Event Calculation'!$AW$22:$AW111)</f>
        <v>7.3099355608894467E-2</v>
      </c>
      <c r="AW112" s="1">
        <f t="shared" si="27"/>
        <v>2.0316237149173412E-3</v>
      </c>
      <c r="AX112" s="27" t="str">
        <f>IF(AT112&gt;Summary!$F$45,"",AW112)</f>
        <v/>
      </c>
    </row>
    <row r="113" spans="1:50">
      <c r="A113">
        <f t="shared" si="14"/>
        <v>92</v>
      </c>
      <c r="B113">
        <f>Summary!$E$44*(A113-0.5)</f>
        <v>823.5</v>
      </c>
      <c r="C113" s="1">
        <f>IF(Summary!E$41=1,0,Summary!$E$31*(Summary!$E$41)*(1-Summary!$E$41)^$A112)</f>
        <v>1.9493431997716633E-10</v>
      </c>
      <c r="D113" s="1" t="str">
        <f>IF(A113&gt;Summary!$E$45,"",C113)</f>
        <v/>
      </c>
      <c r="G113">
        <f t="shared" si="15"/>
        <v>92</v>
      </c>
      <c r="H113">
        <f>Summary!$E$44*(G113-0.5)</f>
        <v>823.5</v>
      </c>
      <c r="I113" s="1">
        <f>Summary!$E$32-SUM('Crossing Event Calculation'!$J$22:$J112)</f>
        <v>4.9399324707488645E-6</v>
      </c>
      <c r="J113" s="1">
        <f t="shared" si="16"/>
        <v>6.1415636155220796E-7</v>
      </c>
      <c r="K113" s="27" t="str">
        <f>IF(G113&gt;Summary!$E$45,"",J113)</f>
        <v/>
      </c>
      <c r="N113">
        <f t="shared" si="17"/>
        <v>92</v>
      </c>
      <c r="O113">
        <f>Summary!$E$44*(N113-0.5)</f>
        <v>823.5</v>
      </c>
      <c r="P113" s="1">
        <f>Summary!$E$32-SUM('Crossing Event Calculation'!$Q$22:$Q112)</f>
        <v>4.7300816446138594E-4</v>
      </c>
      <c r="Q113" s="1">
        <f t="shared" si="18"/>
        <v>3.7513823757273424E-5</v>
      </c>
      <c r="R113" s="27" t="str">
        <f>IF(N113&gt;Summary!$E$45,"",Q113)</f>
        <v/>
      </c>
      <c r="T113">
        <f t="shared" si="19"/>
        <v>92</v>
      </c>
      <c r="U113">
        <f>Summary!$E$44*(T113-0.5)</f>
        <v>823.5</v>
      </c>
      <c r="V113" s="1">
        <f>Summary!$E$32-SUM('Crossing Event Calculation'!$W$22:$W112)</f>
        <v>1.2826425002627206E-2</v>
      </c>
      <c r="W113" s="1">
        <f t="shared" si="20"/>
        <v>5.8117089350658545E-4</v>
      </c>
      <c r="X113" s="27" t="str">
        <f>IF(T113&gt;Summary!$E$45,"",W113)</f>
        <v/>
      </c>
      <c r="AA113">
        <f t="shared" si="21"/>
        <v>92</v>
      </c>
      <c r="AB113">
        <f>Summary!$F$44*(AA113-0.5)</f>
        <v>658.8</v>
      </c>
      <c r="AC113" s="1">
        <f>IF(Summary!F$41=1,0,Summary!$F$31*(Summary!$F$41)*(1-Summary!$F$41)^$A112)</f>
        <v>2.1954360931692164E-10</v>
      </c>
      <c r="AD113" s="1" t="str">
        <f>IF(AA113&gt;Summary!$F$45,"",AC113)</f>
        <v/>
      </c>
      <c r="AG113">
        <f t="shared" si="22"/>
        <v>92</v>
      </c>
      <c r="AH113">
        <f>Summary!$F$44*(AG113-0.5)</f>
        <v>658.8</v>
      </c>
      <c r="AI113" s="1">
        <f>Summary!$F$32-SUM('Crossing Event Calculation'!$AJ$22:$AJ112)</f>
        <v>2.4453214659381217E-5</v>
      </c>
      <c r="AJ113" s="1">
        <f t="shared" si="25"/>
        <v>2.6741837506230536E-6</v>
      </c>
      <c r="AK113" s="27" t="str">
        <f>IF(AG113&gt;Summary!$F$45,"",AJ113)</f>
        <v/>
      </c>
      <c r="AN113">
        <f t="shared" si="23"/>
        <v>92</v>
      </c>
      <c r="AO113">
        <f>Summary!$F$44*(AN113-0.5)</f>
        <v>658.8</v>
      </c>
      <c r="AP113" s="1">
        <f>Summary!$F$32-SUM('Crossing Event Calculation'!$AQ$22:$AQ112)</f>
        <v>3.9880487839848433E-3</v>
      </c>
      <c r="AQ113" s="1">
        <f t="shared" si="26"/>
        <v>2.3161783213505573E-4</v>
      </c>
      <c r="AR113" s="27" t="str">
        <f>IF(AN113&gt;Summary!$F$45,"",AQ113)</f>
        <v/>
      </c>
      <c r="AT113">
        <f t="shared" si="24"/>
        <v>92</v>
      </c>
      <c r="AU113">
        <f>Summary!$F$44*(AT113-0.5)</f>
        <v>658.8</v>
      </c>
      <c r="AV113" s="1">
        <f>Summary!$F$32-SUM('Crossing Event Calculation'!$AW$22:$AW112)</f>
        <v>7.1067731893977082E-2</v>
      </c>
      <c r="AW113" s="1">
        <f t="shared" si="27"/>
        <v>1.9751595383916535E-3</v>
      </c>
      <c r="AX113" s="27" t="str">
        <f>IF(AT113&gt;Summary!$F$45,"",AW113)</f>
        <v/>
      </c>
    </row>
    <row r="114" spans="1:50">
      <c r="A114">
        <f t="shared" si="14"/>
        <v>93</v>
      </c>
      <c r="B114">
        <f>Summary!$E$44*(A114-0.5)</f>
        <v>832.5</v>
      </c>
      <c r="C114" s="1">
        <f>IF(Summary!E$41=1,0,Summary!$E$31*(Summary!$E$41)*(1-Summary!$E$41)^$A113)</f>
        <v>1.5594745598173313E-10</v>
      </c>
      <c r="D114" s="1" t="str">
        <f>IF(A114&gt;Summary!$E$45,"",C114)</f>
        <v/>
      </c>
      <c r="G114">
        <f t="shared" si="15"/>
        <v>93</v>
      </c>
      <c r="H114">
        <f>Summary!$E$44*(G114-0.5)</f>
        <v>832.5</v>
      </c>
      <c r="I114" s="1">
        <f>Summary!$E$32-SUM('Crossing Event Calculation'!$J$22:$J113)</f>
        <v>4.3257761092041491E-6</v>
      </c>
      <c r="J114" s="1">
        <f t="shared" si="16"/>
        <v>5.378014642608154E-7</v>
      </c>
      <c r="K114" s="27" t="str">
        <f>IF(G114&gt;Summary!$E$45,"",J114)</f>
        <v/>
      </c>
      <c r="N114">
        <f t="shared" si="17"/>
        <v>93</v>
      </c>
      <c r="O114">
        <f>Summary!$E$44*(N114-0.5)</f>
        <v>832.5</v>
      </c>
      <c r="P114" s="1">
        <f>Summary!$E$32-SUM('Crossing Event Calculation'!$Q$22:$Q113)</f>
        <v>4.354943407041123E-4</v>
      </c>
      <c r="Q114" s="1">
        <f t="shared" si="18"/>
        <v>3.4538638382842818E-5</v>
      </c>
      <c r="R114" s="27" t="str">
        <f>IF(N114&gt;Summary!$E$45,"",Q114)</f>
        <v/>
      </c>
      <c r="T114">
        <f t="shared" si="19"/>
        <v>93</v>
      </c>
      <c r="U114">
        <f>Summary!$E$44*(T114-0.5)</f>
        <v>832.5</v>
      </c>
      <c r="V114" s="1">
        <f>Summary!$E$32-SUM('Crossing Event Calculation'!$W$22:$W113)</f>
        <v>1.2245254109120585E-2</v>
      </c>
      <c r="W114" s="1">
        <f t="shared" si="20"/>
        <v>5.5483778764192854E-4</v>
      </c>
      <c r="X114" s="27" t="str">
        <f>IF(T114&gt;Summary!$E$45,"",W114)</f>
        <v/>
      </c>
      <c r="AA114">
        <f t="shared" si="21"/>
        <v>93</v>
      </c>
      <c r="AB114">
        <f>Summary!$F$44*(AA114-0.5)</f>
        <v>665.99999999999989</v>
      </c>
      <c r="AC114" s="1">
        <f>IF(Summary!F$41=1,0,Summary!$F$31*(Summary!$F$41)*(1-Summary!$F$41)^$A113)</f>
        <v>1.7563488745353739E-10</v>
      </c>
      <c r="AD114" s="1" t="str">
        <f>IF(AA114&gt;Summary!$F$45,"",AC114)</f>
        <v/>
      </c>
      <c r="AG114">
        <f t="shared" si="22"/>
        <v>93</v>
      </c>
      <c r="AH114">
        <f>Summary!$F$44*(AG114-0.5)</f>
        <v>665.99999999999989</v>
      </c>
      <c r="AI114" s="1">
        <f>Summary!$F$32-SUM('Crossing Event Calculation'!$AJ$22:$AJ113)</f>
        <v>2.1779030908719577E-5</v>
      </c>
      <c r="AJ114" s="1">
        <f t="shared" si="25"/>
        <v>2.3817371814577159E-6</v>
      </c>
      <c r="AK114" s="27" t="str">
        <f>IF(AG114&gt;Summary!$F$45,"",AJ114)</f>
        <v/>
      </c>
      <c r="AN114">
        <f t="shared" si="23"/>
        <v>93</v>
      </c>
      <c r="AO114">
        <f>Summary!$F$44*(AN114-0.5)</f>
        <v>665.99999999999989</v>
      </c>
      <c r="AP114" s="1">
        <f>Summary!$F$32-SUM('Crossing Event Calculation'!$AQ$22:$AQ113)</f>
        <v>3.756430951849743E-3</v>
      </c>
      <c r="AQ114" s="1">
        <f t="shared" si="26"/>
        <v>2.1816593546358386E-4</v>
      </c>
      <c r="AR114" s="27" t="str">
        <f>IF(AN114&gt;Summary!$F$45,"",AQ114)</f>
        <v/>
      </c>
      <c r="AT114">
        <f t="shared" si="24"/>
        <v>93</v>
      </c>
      <c r="AU114">
        <f>Summary!$F$44*(AT114-0.5)</f>
        <v>665.99999999999989</v>
      </c>
      <c r="AV114" s="1">
        <f>Summary!$F$32-SUM('Crossing Event Calculation'!$AW$22:$AW113)</f>
        <v>6.9092572355585413E-2</v>
      </c>
      <c r="AW114" s="1">
        <f t="shared" si="27"/>
        <v>1.9202646501191576E-3</v>
      </c>
      <c r="AX114" s="27" t="str">
        <f>IF(AT114&gt;Summary!$F$45,"",AW114)</f>
        <v/>
      </c>
    </row>
    <row r="115" spans="1:50">
      <c r="A115">
        <f t="shared" si="14"/>
        <v>94</v>
      </c>
      <c r="B115">
        <f>Summary!$E$44*(A115-0.5)</f>
        <v>841.5</v>
      </c>
      <c r="C115" s="1">
        <f>IF(Summary!E$41=1,0,Summary!$E$31*(Summary!$E$41)*(1-Summary!$E$41)^$A114)</f>
        <v>1.2475796478538652E-10</v>
      </c>
      <c r="D115" s="1" t="str">
        <f>IF(A115&gt;Summary!$E$45,"",C115)</f>
        <v/>
      </c>
      <c r="G115">
        <f t="shared" si="15"/>
        <v>94</v>
      </c>
      <c r="H115">
        <f>Summary!$E$44*(G115-0.5)</f>
        <v>841.5</v>
      </c>
      <c r="I115" s="1">
        <f>Summary!$E$32-SUM('Crossing Event Calculation'!$J$22:$J114)</f>
        <v>3.7879746449531737E-6</v>
      </c>
      <c r="J115" s="1">
        <f t="shared" si="16"/>
        <v>4.7093937809311558E-7</v>
      </c>
      <c r="K115" s="27" t="str">
        <f>IF(G115&gt;Summary!$E$45,"",J115)</f>
        <v/>
      </c>
      <c r="N115">
        <f t="shared" si="17"/>
        <v>94</v>
      </c>
      <c r="O115">
        <f>Summary!$E$44*(N115-0.5)</f>
        <v>841.5</v>
      </c>
      <c r="P115" s="1">
        <f>Summary!$E$32-SUM('Crossing Event Calculation'!$Q$22:$Q114)</f>
        <v>4.0095570232123734E-4</v>
      </c>
      <c r="Q115" s="1">
        <f t="shared" si="18"/>
        <v>3.1799412106301156E-5</v>
      </c>
      <c r="R115" s="27" t="str">
        <f>IF(N115&gt;Summary!$E$45,"",Q115)</f>
        <v/>
      </c>
      <c r="T115">
        <f t="shared" si="19"/>
        <v>94</v>
      </c>
      <c r="U115">
        <f>Summary!$E$44*(T115-0.5)</f>
        <v>841.5</v>
      </c>
      <c r="V115" s="1">
        <f>Summary!$E$32-SUM('Crossing Event Calculation'!$W$22:$W114)</f>
        <v>1.1690416321478603E-2</v>
      </c>
      <c r="W115" s="1">
        <f t="shared" si="20"/>
        <v>5.2969784625303334E-4</v>
      </c>
      <c r="X115" s="27" t="str">
        <f>IF(T115&gt;Summary!$E$45,"",W115)</f>
        <v/>
      </c>
      <c r="AA115">
        <f t="shared" si="21"/>
        <v>94</v>
      </c>
      <c r="AB115">
        <f>Summary!$F$44*(AA115-0.5)</f>
        <v>673.19999999999993</v>
      </c>
      <c r="AC115" s="1">
        <f>IF(Summary!F$41=1,0,Summary!$F$31*(Summary!$F$41)*(1-Summary!$F$41)^$A114)</f>
        <v>1.4050790996282993E-10</v>
      </c>
      <c r="AD115" s="1" t="str">
        <f>IF(AA115&gt;Summary!$F$45,"",AC115)</f>
        <v/>
      </c>
      <c r="AG115">
        <f t="shared" si="22"/>
        <v>94</v>
      </c>
      <c r="AH115">
        <f>Summary!$F$44*(AG115-0.5)</f>
        <v>673.19999999999993</v>
      </c>
      <c r="AI115" s="1">
        <f>Summary!$F$32-SUM('Crossing Event Calculation'!$AJ$22:$AJ114)</f>
        <v>1.9397293727241305E-5</v>
      </c>
      <c r="AJ115" s="1">
        <f t="shared" si="25"/>
        <v>2.1212723322473704E-6</v>
      </c>
      <c r="AK115" s="27" t="str">
        <f>IF(AG115&gt;Summary!$F$45,"",AJ115)</f>
        <v/>
      </c>
      <c r="AN115">
        <f t="shared" si="23"/>
        <v>94</v>
      </c>
      <c r="AO115">
        <f>Summary!$F$44*(AN115-0.5)</f>
        <v>673.19999999999993</v>
      </c>
      <c r="AP115" s="1">
        <f>Summary!$F$32-SUM('Crossing Event Calculation'!$AQ$22:$AQ114)</f>
        <v>3.5382650163862106E-3</v>
      </c>
      <c r="AQ115" s="1">
        <f t="shared" si="26"/>
        <v>2.0549529782727858E-4</v>
      </c>
      <c r="AR115" s="27" t="str">
        <f>IF(AN115&gt;Summary!$F$45,"",AQ115)</f>
        <v/>
      </c>
      <c r="AT115">
        <f t="shared" si="24"/>
        <v>94</v>
      </c>
      <c r="AU115">
        <f>Summary!$F$44*(AT115-0.5)</f>
        <v>673.19999999999993</v>
      </c>
      <c r="AV115" s="1">
        <f>Summary!$F$32-SUM('Crossing Event Calculation'!$AW$22:$AW114)</f>
        <v>6.7172307705466228E-2</v>
      </c>
      <c r="AW115" s="1">
        <f t="shared" si="27"/>
        <v>1.8668954354440985E-3</v>
      </c>
      <c r="AX115" s="27" t="str">
        <f>IF(AT115&gt;Summary!$F$45,"",AW115)</f>
        <v/>
      </c>
    </row>
    <row r="116" spans="1:50">
      <c r="A116">
        <f t="shared" si="14"/>
        <v>95</v>
      </c>
      <c r="B116">
        <f>Summary!$E$44*(A116-0.5)</f>
        <v>850.5</v>
      </c>
      <c r="C116" s="1">
        <f>IF(Summary!E$41=1,0,Summary!$E$31*(Summary!$E$41)*(1-Summary!$E$41)^$A115)</f>
        <v>9.9806371828309192E-11</v>
      </c>
      <c r="D116" s="1" t="str">
        <f>IF(A116&gt;Summary!$E$45,"",C116)</f>
        <v/>
      </c>
      <c r="G116">
        <f t="shared" si="15"/>
        <v>95</v>
      </c>
      <c r="H116">
        <f>Summary!$E$44*(G116-0.5)</f>
        <v>850.5</v>
      </c>
      <c r="I116" s="1">
        <f>Summary!$E$32-SUM('Crossing Event Calculation'!$J$22:$J115)</f>
        <v>3.3170352669031899E-6</v>
      </c>
      <c r="J116" s="1">
        <f t="shared" si="16"/>
        <v>4.1238991073754419E-7</v>
      </c>
      <c r="K116" s="27" t="str">
        <f>IF(G116&gt;Summary!$E$45,"",J116)</f>
        <v/>
      </c>
      <c r="N116">
        <f t="shared" si="17"/>
        <v>95</v>
      </c>
      <c r="O116">
        <f>Summary!$E$44*(N116-0.5)</f>
        <v>850.5</v>
      </c>
      <c r="P116" s="1">
        <f>Summary!$E$32-SUM('Crossing Event Calculation'!$Q$22:$Q115)</f>
        <v>3.6915629021494478E-4</v>
      </c>
      <c r="Q116" s="1">
        <f t="shared" si="18"/>
        <v>2.9277431237960879E-5</v>
      </c>
      <c r="R116" s="27" t="str">
        <f>IF(N116&gt;Summary!$E$45,"",Q116)</f>
        <v/>
      </c>
      <c r="T116">
        <f t="shared" si="19"/>
        <v>95</v>
      </c>
      <c r="U116">
        <f>Summary!$E$44*(T116-0.5)</f>
        <v>850.5</v>
      </c>
      <c r="V116" s="1">
        <f>Summary!$E$32-SUM('Crossing Event Calculation'!$W$22:$W115)</f>
        <v>1.1160718475225595E-2</v>
      </c>
      <c r="W116" s="1">
        <f t="shared" si="20"/>
        <v>5.056970065387467E-4</v>
      </c>
      <c r="X116" s="27" t="str">
        <f>IF(T116&gt;Summary!$E$45,"",W116)</f>
        <v/>
      </c>
      <c r="AA116">
        <f t="shared" si="21"/>
        <v>95</v>
      </c>
      <c r="AB116">
        <f>Summary!$F$44*(AA116-0.5)</f>
        <v>680.4</v>
      </c>
      <c r="AC116" s="1">
        <f>IF(Summary!F$41=1,0,Summary!$F$31*(Summary!$F$41)*(1-Summary!$F$41)^$A115)</f>
        <v>1.1240632797026392E-10</v>
      </c>
      <c r="AD116" s="1" t="str">
        <f>IF(AA116&gt;Summary!$F$45,"",AC116)</f>
        <v/>
      </c>
      <c r="AG116">
        <f t="shared" si="22"/>
        <v>95</v>
      </c>
      <c r="AH116">
        <f>Summary!$F$44*(AG116-0.5)</f>
        <v>680.4</v>
      </c>
      <c r="AI116" s="1">
        <f>Summary!$F$32-SUM('Crossing Event Calculation'!$AJ$22:$AJ115)</f>
        <v>1.727602139500739E-5</v>
      </c>
      <c r="AJ116" s="1">
        <f t="shared" si="25"/>
        <v>1.8892917080013087E-6</v>
      </c>
      <c r="AK116" s="27" t="str">
        <f>IF(AG116&gt;Summary!$F$45,"",AJ116)</f>
        <v/>
      </c>
      <c r="AN116">
        <f t="shared" si="23"/>
        <v>95</v>
      </c>
      <c r="AO116">
        <f>Summary!$F$44*(AN116-0.5)</f>
        <v>680.4</v>
      </c>
      <c r="AP116" s="1">
        <f>Summary!$F$32-SUM('Crossing Event Calculation'!$AQ$22:$AQ115)</f>
        <v>3.3327697185588923E-3</v>
      </c>
      <c r="AQ116" s="1">
        <f t="shared" si="26"/>
        <v>1.9356054527664579E-4</v>
      </c>
      <c r="AR116" s="27" t="str">
        <f>IF(AN116&gt;Summary!$F$45,"",AQ116)</f>
        <v/>
      </c>
      <c r="AT116">
        <f t="shared" si="24"/>
        <v>95</v>
      </c>
      <c r="AU116">
        <f>Summary!$F$44*(AT116-0.5)</f>
        <v>680.4</v>
      </c>
      <c r="AV116" s="1">
        <f>Summary!$F$32-SUM('Crossing Event Calculation'!$AW$22:$AW115)</f>
        <v>6.5305412270022178E-2</v>
      </c>
      <c r="AW116" s="1">
        <f t="shared" si="27"/>
        <v>1.8150094918769355E-3</v>
      </c>
      <c r="AX116" s="27" t="str">
        <f>IF(AT116&gt;Summary!$F$45,"",AW116)</f>
        <v/>
      </c>
    </row>
    <row r="117" spans="1:50">
      <c r="A117">
        <f t="shared" si="14"/>
        <v>96</v>
      </c>
      <c r="B117">
        <f>Summary!$E$44*(A117-0.5)</f>
        <v>859.5</v>
      </c>
      <c r="C117" s="1">
        <f>IF(Summary!E$41=1,0,Summary!$E$31*(Summary!$E$41)*(1-Summary!$E$41)^$A116)</f>
        <v>7.9845097462647384E-11</v>
      </c>
      <c r="D117" s="1" t="str">
        <f>IF(A117&gt;Summary!$E$45,"",C117)</f>
        <v/>
      </c>
      <c r="G117">
        <f t="shared" si="15"/>
        <v>96</v>
      </c>
      <c r="H117">
        <f>Summary!$E$44*(G117-0.5)</f>
        <v>859.5</v>
      </c>
      <c r="I117" s="1">
        <f>Summary!$E$32-SUM('Crossing Event Calculation'!$J$22:$J116)</f>
        <v>2.9046453561276664E-6</v>
      </c>
      <c r="J117" s="1">
        <f t="shared" si="16"/>
        <v>3.6111959709612295E-7</v>
      </c>
      <c r="K117" s="27" t="str">
        <f>IF(G117&gt;Summary!$E$45,"",J117)</f>
        <v/>
      </c>
      <c r="N117">
        <f t="shared" si="17"/>
        <v>96</v>
      </c>
      <c r="O117">
        <f>Summary!$E$44*(N117-0.5)</f>
        <v>859.5</v>
      </c>
      <c r="P117" s="1">
        <f>Summary!$E$32-SUM('Crossing Event Calculation'!$Q$22:$Q116)</f>
        <v>3.3987885897701631E-4</v>
      </c>
      <c r="Q117" s="1">
        <f t="shared" si="18"/>
        <v>2.6955466252904051E-5</v>
      </c>
      <c r="R117" s="27" t="str">
        <f>IF(N117&gt;Summary!$E$45,"",Q117)</f>
        <v/>
      </c>
      <c r="T117">
        <f t="shared" si="19"/>
        <v>96</v>
      </c>
      <c r="U117">
        <f>Summary!$E$44*(T117-0.5)</f>
        <v>859.5</v>
      </c>
      <c r="V117" s="1">
        <f>Summary!$E$32-SUM('Crossing Event Calculation'!$W$22:$W116)</f>
        <v>1.0655021468686798E-2</v>
      </c>
      <c r="W117" s="1">
        <f t="shared" si="20"/>
        <v>4.8278365530692957E-4</v>
      </c>
      <c r="X117" s="27" t="str">
        <f>IF(T117&gt;Summary!$E$45,"",W117)</f>
        <v/>
      </c>
      <c r="AA117">
        <f t="shared" si="21"/>
        <v>96</v>
      </c>
      <c r="AB117">
        <f>Summary!$F$44*(AA117-0.5)</f>
        <v>687.59999999999991</v>
      </c>
      <c r="AC117" s="1">
        <f>IF(Summary!F$41=1,0,Summary!$F$31*(Summary!$F$41)*(1-Summary!$F$41)^$A116)</f>
        <v>8.9925062376211164E-11</v>
      </c>
      <c r="AD117" s="1" t="str">
        <f>IF(AA117&gt;Summary!$F$45,"",AC117)</f>
        <v/>
      </c>
      <c r="AG117">
        <f t="shared" si="22"/>
        <v>96</v>
      </c>
      <c r="AH117">
        <f>Summary!$F$44*(AG117-0.5)</f>
        <v>687.59999999999991</v>
      </c>
      <c r="AI117" s="1">
        <f>Summary!$F$32-SUM('Crossing Event Calculation'!$AJ$22:$AJ116)</f>
        <v>1.5386729687039136E-5</v>
      </c>
      <c r="AJ117" s="1">
        <f t="shared" si="25"/>
        <v>1.6826802969450811E-6</v>
      </c>
      <c r="AK117" s="27" t="str">
        <f>IF(AG117&gt;Summary!$F$45,"",AJ117)</f>
        <v/>
      </c>
      <c r="AN117">
        <f t="shared" si="23"/>
        <v>96</v>
      </c>
      <c r="AO117">
        <f>Summary!$F$44*(AN117-0.5)</f>
        <v>687.59999999999991</v>
      </c>
      <c r="AP117" s="1">
        <f>Summary!$F$32-SUM('Crossing Event Calculation'!$AQ$22:$AQ116)</f>
        <v>3.1392091732822536E-3</v>
      </c>
      <c r="AQ117" s="1">
        <f t="shared" si="26"/>
        <v>1.8231893908970785E-4</v>
      </c>
      <c r="AR117" s="27" t="str">
        <f>IF(AN117&gt;Summary!$F$45,"",AQ117)</f>
        <v/>
      </c>
      <c r="AT117">
        <f t="shared" si="24"/>
        <v>96</v>
      </c>
      <c r="AU117">
        <f>Summary!$F$44*(AT117-0.5)</f>
        <v>687.59999999999991</v>
      </c>
      <c r="AV117" s="1">
        <f>Summary!$F$32-SUM('Crossing Event Calculation'!$AW$22:$AW116)</f>
        <v>6.3490402778145216E-2</v>
      </c>
      <c r="AW117" s="1">
        <f t="shared" si="27"/>
        <v>1.7645655954050406E-3</v>
      </c>
      <c r="AX117" s="27" t="str">
        <f>IF(AT117&gt;Summary!$F$45,"",AW117)</f>
        <v/>
      </c>
    </row>
    <row r="118" spans="1:50">
      <c r="A118">
        <f t="shared" si="14"/>
        <v>97</v>
      </c>
      <c r="B118">
        <f>Summary!$E$44*(A118-0.5)</f>
        <v>868.5</v>
      </c>
      <c r="C118" s="1">
        <f>IF(Summary!E$41=1,0,Summary!$E$31*(Summary!$E$41)*(1-Summary!$E$41)^$A117)</f>
        <v>6.3876077970117908E-11</v>
      </c>
      <c r="D118" s="1" t="str">
        <f>IF(A118&gt;Summary!$E$45,"",C118)</f>
        <v/>
      </c>
      <c r="G118">
        <f t="shared" si="15"/>
        <v>97</v>
      </c>
      <c r="H118">
        <f>Summary!$E$44*(G118-0.5)</f>
        <v>868.5</v>
      </c>
      <c r="I118" s="1">
        <f>Summary!$E$32-SUM('Crossing Event Calculation'!$J$22:$J117)</f>
        <v>2.5435257590133986E-6</v>
      </c>
      <c r="J118" s="1">
        <f t="shared" si="16"/>
        <v>3.1622345749053907E-7</v>
      </c>
      <c r="K118" s="27" t="str">
        <f>IF(G118&gt;Summary!$E$45,"",J118)</f>
        <v/>
      </c>
      <c r="N118">
        <f t="shared" si="17"/>
        <v>97</v>
      </c>
      <c r="O118">
        <f>Summary!$E$44*(N118-0.5)</f>
        <v>868.5</v>
      </c>
      <c r="P118" s="1">
        <f>Summary!$E$32-SUM('Crossing Event Calculation'!$Q$22:$Q117)</f>
        <v>3.1292339272415148E-4</v>
      </c>
      <c r="Q118" s="1">
        <f t="shared" si="18"/>
        <v>2.4817654083305333E-5</v>
      </c>
      <c r="R118" s="27" t="str">
        <f>IF(N118&gt;Summary!$E$45,"",Q118)</f>
        <v/>
      </c>
      <c r="T118">
        <f t="shared" si="19"/>
        <v>97</v>
      </c>
      <c r="U118">
        <f>Summary!$E$44*(T118-0.5)</f>
        <v>868.5</v>
      </c>
      <c r="V118" s="1">
        <f>Summary!$E$32-SUM('Crossing Event Calculation'!$W$22:$W117)</f>
        <v>1.0172237813379836E-2</v>
      </c>
      <c r="W118" s="1">
        <f t="shared" si="20"/>
        <v>4.609085179816303E-4</v>
      </c>
      <c r="X118" s="27" t="str">
        <f>IF(T118&gt;Summary!$E$45,"",W118)</f>
        <v/>
      </c>
      <c r="AA118">
        <f t="shared" si="21"/>
        <v>97</v>
      </c>
      <c r="AB118">
        <f>Summary!$F$44*(AA118-0.5)</f>
        <v>694.8</v>
      </c>
      <c r="AC118" s="1">
        <f>IF(Summary!F$41=1,0,Summary!$F$31*(Summary!$F$41)*(1-Summary!$F$41)^$A117)</f>
        <v>7.1940049900968931E-11</v>
      </c>
      <c r="AD118" s="1" t="str">
        <f>IF(AA118&gt;Summary!$F$45,"",AC118)</f>
        <v/>
      </c>
      <c r="AG118">
        <f t="shared" si="22"/>
        <v>97</v>
      </c>
      <c r="AH118">
        <f>Summary!$F$44*(AG118-0.5)</f>
        <v>694.8</v>
      </c>
      <c r="AI118" s="1">
        <f>Summary!$F$32-SUM('Crossing Event Calculation'!$AJ$22:$AJ117)</f>
        <v>1.3704049390050876E-5</v>
      </c>
      <c r="AJ118" s="1">
        <f t="shared" si="25"/>
        <v>1.4986637424601567E-6</v>
      </c>
      <c r="AK118" s="27" t="str">
        <f>IF(AG118&gt;Summary!$F$45,"",AJ118)</f>
        <v/>
      </c>
      <c r="AN118">
        <f t="shared" si="23"/>
        <v>97</v>
      </c>
      <c r="AO118">
        <f>Summary!$F$44*(AN118-0.5)</f>
        <v>694.8</v>
      </c>
      <c r="AP118" s="1">
        <f>Summary!$F$32-SUM('Crossing Event Calculation'!$AQ$22:$AQ117)</f>
        <v>2.956890234192544E-3</v>
      </c>
      <c r="AQ118" s="1">
        <f t="shared" si="26"/>
        <v>1.7173022272327278E-4</v>
      </c>
      <c r="AR118" s="27" t="str">
        <f>IF(AN118&gt;Summary!$F$45,"",AQ118)</f>
        <v/>
      </c>
      <c r="AT118">
        <f t="shared" si="24"/>
        <v>97</v>
      </c>
      <c r="AU118">
        <f>Summary!$F$44*(AT118-0.5)</f>
        <v>694.8</v>
      </c>
      <c r="AV118" s="1">
        <f>Summary!$F$32-SUM('Crossing Event Calculation'!$AW$22:$AW117)</f>
        <v>6.1725837182740162E-2</v>
      </c>
      <c r="AW118" s="1">
        <f t="shared" si="27"/>
        <v>1.715523667739731E-3</v>
      </c>
      <c r="AX118" s="27" t="str">
        <f>IF(AT118&gt;Summary!$F$45,"",AW118)</f>
        <v/>
      </c>
    </row>
    <row r="119" spans="1:50">
      <c r="A119">
        <f t="shared" si="14"/>
        <v>98</v>
      </c>
      <c r="B119">
        <f>Summary!$E$44*(A119-0.5)</f>
        <v>877.5</v>
      </c>
      <c r="C119" s="1">
        <f>IF(Summary!E$41=1,0,Summary!$E$31*(Summary!$E$41)*(1-Summary!$E$41)^$A118)</f>
        <v>5.1100862376094329E-11</v>
      </c>
      <c r="D119" s="1" t="str">
        <f>IF(A119&gt;Summary!$E$45,"",C119)</f>
        <v/>
      </c>
      <c r="G119">
        <f t="shared" si="15"/>
        <v>98</v>
      </c>
      <c r="H119">
        <f>Summary!$E$44*(G119-0.5)</f>
        <v>877.5</v>
      </c>
      <c r="I119" s="1">
        <f>Summary!$E$32-SUM('Crossing Event Calculation'!$J$22:$J118)</f>
        <v>2.2273023014829363E-6</v>
      </c>
      <c r="J119" s="1">
        <f t="shared" si="16"/>
        <v>2.7690902368717031E-7</v>
      </c>
      <c r="K119" s="27" t="str">
        <f>IF(G119&gt;Summary!$E$45,"",J119)</f>
        <v/>
      </c>
      <c r="N119">
        <f t="shared" si="17"/>
        <v>98</v>
      </c>
      <c r="O119">
        <f>Summary!$E$44*(N119-0.5)</f>
        <v>877.5</v>
      </c>
      <c r="P119" s="1">
        <f>Summary!$E$32-SUM('Crossing Event Calculation'!$Q$22:$Q118)</f>
        <v>2.8810573864079814E-4</v>
      </c>
      <c r="Q119" s="1">
        <f t="shared" si="18"/>
        <v>2.2849389746024751E-5</v>
      </c>
      <c r="R119" s="27" t="str">
        <f>IF(N119&gt;Summary!$E$45,"",Q119)</f>
        <v/>
      </c>
      <c r="T119">
        <f t="shared" si="19"/>
        <v>98</v>
      </c>
      <c r="U119">
        <f>Summary!$E$44*(T119-0.5)</f>
        <v>877.5</v>
      </c>
      <c r="V119" s="1">
        <f>Summary!$E$32-SUM('Crossing Event Calculation'!$W$22:$W118)</f>
        <v>9.7113292953981967E-3</v>
      </c>
      <c r="W119" s="1">
        <f t="shared" si="20"/>
        <v>4.4002455263935302E-4</v>
      </c>
      <c r="X119" s="27" t="str">
        <f>IF(T119&gt;Summary!$E$45,"",W119)</f>
        <v/>
      </c>
      <c r="AA119">
        <f t="shared" si="21"/>
        <v>98</v>
      </c>
      <c r="AB119">
        <f>Summary!$F$44*(AA119-0.5)</f>
        <v>701.99999999999989</v>
      </c>
      <c r="AC119" s="1">
        <f>IF(Summary!F$41=1,0,Summary!$F$31*(Summary!$F$41)*(1-Summary!$F$41)^$A118)</f>
        <v>5.7552039920775148E-11</v>
      </c>
      <c r="AD119" s="1" t="str">
        <f>IF(AA119&gt;Summary!$F$45,"",AC119)</f>
        <v/>
      </c>
      <c r="AG119">
        <f t="shared" si="22"/>
        <v>98</v>
      </c>
      <c r="AH119">
        <f>Summary!$F$44*(AG119-0.5)</f>
        <v>701.99999999999989</v>
      </c>
      <c r="AI119" s="1">
        <f>Summary!$F$32-SUM('Crossing Event Calculation'!$AJ$22:$AJ118)</f>
        <v>1.220538564761231E-5</v>
      </c>
      <c r="AJ119" s="1">
        <f t="shared" si="25"/>
        <v>1.33477108934677E-6</v>
      </c>
      <c r="AK119" s="27" t="str">
        <f>IF(AG119&gt;Summary!$F$45,"",AJ119)</f>
        <v/>
      </c>
      <c r="AN119">
        <f t="shared" si="23"/>
        <v>98</v>
      </c>
      <c r="AO119">
        <f>Summary!$F$44*(AN119-0.5)</f>
        <v>701.99999999999989</v>
      </c>
      <c r="AP119" s="1">
        <f>Summary!$F$32-SUM('Crossing Event Calculation'!$AQ$22:$AQ118)</f>
        <v>2.7851600114692232E-3</v>
      </c>
      <c r="AQ119" s="1">
        <f t="shared" si="26"/>
        <v>1.617564776530076E-4</v>
      </c>
      <c r="AR119" s="27" t="str">
        <f>IF(AN119&gt;Summary!$F$45,"",AQ119)</f>
        <v/>
      </c>
      <c r="AT119">
        <f t="shared" si="24"/>
        <v>98</v>
      </c>
      <c r="AU119">
        <f>Summary!$F$44*(AT119-0.5)</f>
        <v>701.99999999999989</v>
      </c>
      <c r="AV119" s="1">
        <f>Summary!$F$32-SUM('Crossing Event Calculation'!$AW$22:$AW118)</f>
        <v>6.0010313515000413E-2</v>
      </c>
      <c r="AW119" s="1">
        <f t="shared" si="27"/>
        <v>1.6678447444735732E-3</v>
      </c>
      <c r="AX119" s="27" t="str">
        <f>IF(AT119&gt;Summary!$F$45,"",AW119)</f>
        <v/>
      </c>
    </row>
    <row r="120" spans="1:50">
      <c r="A120">
        <f t="shared" si="14"/>
        <v>99</v>
      </c>
      <c r="B120">
        <f>Summary!$E$44*(A120-0.5)</f>
        <v>886.5</v>
      </c>
      <c r="C120" s="1">
        <f>IF(Summary!E$41=1,0,Summary!$E$31*(Summary!$E$41)*(1-Summary!$E$41)^$A119)</f>
        <v>4.0880689900875473E-11</v>
      </c>
      <c r="D120" s="1" t="str">
        <f>IF(A120&gt;Summary!$E$45,"",C120)</f>
        <v/>
      </c>
      <c r="G120">
        <f t="shared" si="15"/>
        <v>99</v>
      </c>
      <c r="H120">
        <f>Summary!$E$44*(G120-0.5)</f>
        <v>886.5</v>
      </c>
      <c r="I120" s="1">
        <f>Summary!$E$32-SUM('Crossing Event Calculation'!$J$22:$J119)</f>
        <v>1.9503932777720223E-6</v>
      </c>
      <c r="J120" s="1">
        <f t="shared" si="16"/>
        <v>2.424823509562599E-7</v>
      </c>
      <c r="K120" s="27" t="str">
        <f>IF(G120&gt;Summary!$E$45,"",J120)</f>
        <v/>
      </c>
      <c r="N120">
        <f t="shared" si="17"/>
        <v>99</v>
      </c>
      <c r="O120">
        <f>Summary!$E$44*(N120-0.5)</f>
        <v>886.5</v>
      </c>
      <c r="P120" s="1">
        <f>Summary!$E$32-SUM('Crossing Event Calculation'!$Q$22:$Q119)</f>
        <v>2.6525634889473793E-4</v>
      </c>
      <c r="Q120" s="1">
        <f t="shared" si="18"/>
        <v>2.1037226565139681E-5</v>
      </c>
      <c r="R120" s="27" t="str">
        <f>IF(N120&gt;Summary!$E$45,"",Q120)</f>
        <v/>
      </c>
      <c r="T120">
        <f t="shared" si="19"/>
        <v>99</v>
      </c>
      <c r="U120">
        <f>Summary!$E$44*(T120-0.5)</f>
        <v>886.5</v>
      </c>
      <c r="V120" s="1">
        <f>Summary!$E$32-SUM('Crossing Event Calculation'!$W$22:$W119)</f>
        <v>9.2713047427588346E-3</v>
      </c>
      <c r="W120" s="1">
        <f t="shared" si="20"/>
        <v>4.200868488466069E-4</v>
      </c>
      <c r="X120" s="27" t="str">
        <f>IF(T120&gt;Summary!$E$45,"",W120)</f>
        <v/>
      </c>
      <c r="AA120">
        <f t="shared" si="21"/>
        <v>99</v>
      </c>
      <c r="AB120">
        <f>Summary!$F$44*(AA120-0.5)</f>
        <v>709.19999999999993</v>
      </c>
      <c r="AC120" s="1">
        <f>IF(Summary!F$41=1,0,Summary!$F$31*(Summary!$F$41)*(1-Summary!$F$41)^$A119)</f>
        <v>4.6041631936620137E-11</v>
      </c>
      <c r="AD120" s="1" t="str">
        <f>IF(AA120&gt;Summary!$F$45,"",AC120)</f>
        <v/>
      </c>
      <c r="AG120">
        <f t="shared" si="22"/>
        <v>99</v>
      </c>
      <c r="AH120">
        <f>Summary!$F$44*(AG120-0.5)</f>
        <v>709.19999999999993</v>
      </c>
      <c r="AI120" s="1">
        <f>Summary!$F$32-SUM('Crossing Event Calculation'!$AJ$22:$AJ119)</f>
        <v>1.0870614558289304E-5</v>
      </c>
      <c r="AJ120" s="1">
        <f t="shared" si="25"/>
        <v>1.188801604042324E-6</v>
      </c>
      <c r="AK120" s="27" t="str">
        <f>IF(AG120&gt;Summary!$F$45,"",AJ120)</f>
        <v/>
      </c>
      <c r="AN120">
        <f t="shared" si="23"/>
        <v>99</v>
      </c>
      <c r="AO120">
        <f>Summary!$F$44*(AN120-0.5)</f>
        <v>709.19999999999993</v>
      </c>
      <c r="AP120" s="1">
        <f>Summary!$F$32-SUM('Crossing Event Calculation'!$AQ$22:$AQ119)</f>
        <v>2.6234035338161821E-3</v>
      </c>
      <c r="AQ120" s="1">
        <f t="shared" si="26"/>
        <v>1.5236198758602191E-4</v>
      </c>
      <c r="AR120" s="27" t="str">
        <f>IF(AN120&gt;Summary!$F$45,"",AQ120)</f>
        <v/>
      </c>
      <c r="AT120">
        <f t="shared" si="24"/>
        <v>99</v>
      </c>
      <c r="AU120">
        <f>Summary!$F$44*(AT120-0.5)</f>
        <v>709.19999999999993</v>
      </c>
      <c r="AV120" s="1">
        <f>Summary!$F$32-SUM('Crossing Event Calculation'!$AW$22:$AW119)</f>
        <v>5.8342468770526845E-2</v>
      </c>
      <c r="AW120" s="1">
        <f t="shared" si="27"/>
        <v>1.6214909441226923E-3</v>
      </c>
      <c r="AX120" s="27" t="str">
        <f>IF(AT120&gt;Summary!$F$45,"",AW120)</f>
        <v/>
      </c>
    </row>
    <row r="121" spans="1:50">
      <c r="A121">
        <f t="shared" si="14"/>
        <v>100</v>
      </c>
      <c r="B121">
        <f>Summary!$E$44*(A121-0.5)</f>
        <v>895.5</v>
      </c>
      <c r="C121" s="1">
        <f>IF(Summary!E$41=1,0,Summary!$E$31*(Summary!$E$41)*(1-Summary!$E$41)^$A120)</f>
        <v>3.2704551920700377E-11</v>
      </c>
      <c r="D121" s="1" t="str">
        <f>IF(A121&gt;Summary!$E$45,"",C121)</f>
        <v/>
      </c>
      <c r="G121">
        <f t="shared" si="15"/>
        <v>100</v>
      </c>
      <c r="H121">
        <f>Summary!$E$44*(G121-0.5)</f>
        <v>895.5</v>
      </c>
      <c r="I121" s="1">
        <f>Summary!$E$32-SUM('Crossing Event Calculation'!$J$22:$J120)</f>
        <v>1.707910926795897E-6</v>
      </c>
      <c r="J121" s="1">
        <f t="shared" si="16"/>
        <v>2.1233576913597299E-7</v>
      </c>
      <c r="K121" s="27" t="str">
        <f>IF(G121&gt;Summary!$E$45,"",J121)</f>
        <v/>
      </c>
      <c r="N121">
        <f t="shared" si="17"/>
        <v>100</v>
      </c>
      <c r="O121">
        <f>Summary!$E$44*(N121-0.5)</f>
        <v>895.5</v>
      </c>
      <c r="P121" s="1">
        <f>Summary!$E$32-SUM('Crossing Event Calculation'!$Q$22:$Q120)</f>
        <v>2.4421912232963638E-4</v>
      </c>
      <c r="Q121" s="1">
        <f t="shared" si="18"/>
        <v>1.9368784307692188E-5</v>
      </c>
      <c r="R121" s="27" t="str">
        <f>IF(N121&gt;Summary!$E$45,"",Q121)</f>
        <v/>
      </c>
      <c r="T121">
        <f t="shared" si="19"/>
        <v>100</v>
      </c>
      <c r="U121">
        <f>Summary!$E$44*(T121-0.5)</f>
        <v>895.5</v>
      </c>
      <c r="V121" s="1">
        <f>Summary!$E$32-SUM('Crossing Event Calculation'!$W$22:$W120)</f>
        <v>8.8512178939121888E-3</v>
      </c>
      <c r="W121" s="1">
        <f t="shared" si="20"/>
        <v>4.0105253108116846E-4</v>
      </c>
      <c r="X121" s="27" t="str">
        <f>IF(T121&gt;Summary!$E$45,"",W121)</f>
        <v/>
      </c>
      <c r="AA121">
        <f t="shared" si="21"/>
        <v>100</v>
      </c>
      <c r="AB121">
        <f>Summary!$F$44*(AA121-0.5)</f>
        <v>716.4</v>
      </c>
      <c r="AC121" s="1">
        <f>IF(Summary!F$41=1,0,Summary!$F$31*(Summary!$F$41)*(1-Summary!$F$41)^$A120)</f>
        <v>3.6833305549296102E-11</v>
      </c>
      <c r="AD121" s="1" t="str">
        <f>IF(AA121&gt;Summary!$F$45,"",AC121)</f>
        <v/>
      </c>
      <c r="AG121">
        <f t="shared" si="22"/>
        <v>100</v>
      </c>
      <c r="AH121">
        <f>Summary!$F$44*(AG121-0.5)</f>
        <v>716.4</v>
      </c>
      <c r="AI121" s="1">
        <f>Summary!$F$32-SUM('Crossing Event Calculation'!$AJ$22:$AJ120)</f>
        <v>9.6818129542430853E-6</v>
      </c>
      <c r="AJ121" s="1">
        <f t="shared" si="25"/>
        <v>1.058795223427847E-6</v>
      </c>
      <c r="AK121" s="27" t="str">
        <f>IF(AG121&gt;Summary!$F$45,"",AJ121)</f>
        <v/>
      </c>
      <c r="AN121">
        <f t="shared" si="23"/>
        <v>100</v>
      </c>
      <c r="AO121">
        <f>Summary!$F$44*(AN121-0.5)</f>
        <v>716.4</v>
      </c>
      <c r="AP121" s="1">
        <f>Summary!$F$32-SUM('Crossing Event Calculation'!$AQ$22:$AQ120)</f>
        <v>2.4710415462301238E-3</v>
      </c>
      <c r="AQ121" s="1">
        <f t="shared" si="26"/>
        <v>1.4351311055969584E-4</v>
      </c>
      <c r="AR121" s="27" t="str">
        <f>IF(AN121&gt;Summary!$F$45,"",AQ121)</f>
        <v/>
      </c>
      <c r="AT121">
        <f t="shared" si="24"/>
        <v>100</v>
      </c>
      <c r="AU121">
        <f>Summary!$F$44*(AT121-0.5)</f>
        <v>716.4</v>
      </c>
      <c r="AV121" s="1">
        <f>Summary!$F$32-SUM('Crossing Event Calculation'!$AW$22:$AW120)</f>
        <v>5.6720977826404173E-2</v>
      </c>
      <c r="AW121" s="1">
        <f t="shared" si="27"/>
        <v>1.5764254380294688E-3</v>
      </c>
      <c r="AX121" s="27" t="str">
        <f>IF(AT121&gt;Summary!$F$45,"",AW121)</f>
        <v/>
      </c>
    </row>
    <row r="122" spans="1:50">
      <c r="A122">
        <f t="shared" si="14"/>
        <v>101</v>
      </c>
      <c r="B122">
        <f>Summary!$E$44*(A122-0.5)</f>
        <v>904.5</v>
      </c>
      <c r="C122" s="1">
        <f>IF(Summary!E$41=1,0,Summary!$E$31*(Summary!$E$41)*(1-Summary!$E$41)^$A121)</f>
        <v>2.6163641536560309E-11</v>
      </c>
      <c r="D122" s="1" t="str">
        <f>IF(A122&gt;Summary!$E$45,"",C122)</f>
        <v/>
      </c>
      <c r="G122">
        <f t="shared" si="15"/>
        <v>101</v>
      </c>
      <c r="H122">
        <f>Summary!$E$44*(G122-0.5)</f>
        <v>904.5</v>
      </c>
      <c r="I122" s="1">
        <f>Summary!$E$32-SUM('Crossing Event Calculation'!$J$22:$J121)</f>
        <v>1.4955751576062326E-6</v>
      </c>
      <c r="J122" s="1">
        <f t="shared" si="16"/>
        <v>1.8593715656280463E-7</v>
      </c>
      <c r="K122" s="27" t="str">
        <f>IF(G122&gt;Summary!$E$45,"",J122)</f>
        <v/>
      </c>
      <c r="N122">
        <f t="shared" si="17"/>
        <v>101</v>
      </c>
      <c r="O122">
        <f>Summary!$E$44*(N122-0.5)</f>
        <v>904.5</v>
      </c>
      <c r="P122" s="1">
        <f>Summary!$E$32-SUM('Crossing Event Calculation'!$Q$22:$Q121)</f>
        <v>2.2485033802199794E-4</v>
      </c>
      <c r="Q122" s="1">
        <f t="shared" si="18"/>
        <v>1.7832664605114182E-5</v>
      </c>
      <c r="R122" s="27" t="str">
        <f>IF(N122&gt;Summary!$E$45,"",Q122)</f>
        <v/>
      </c>
      <c r="T122">
        <f t="shared" si="19"/>
        <v>101</v>
      </c>
      <c r="U122">
        <f>Summary!$E$44*(T122-0.5)</f>
        <v>904.5</v>
      </c>
      <c r="V122" s="1">
        <f>Summary!$E$32-SUM('Crossing Event Calculation'!$W$22:$W121)</f>
        <v>8.4501653628310525E-3</v>
      </c>
      <c r="W122" s="1">
        <f t="shared" si="20"/>
        <v>3.8288066652937319E-4</v>
      </c>
      <c r="X122" s="27" t="str">
        <f>IF(T122&gt;Summary!$E$45,"",W122)</f>
        <v/>
      </c>
      <c r="AA122">
        <f t="shared" si="21"/>
        <v>101</v>
      </c>
      <c r="AB122">
        <f>Summary!$F$44*(AA122-0.5)</f>
        <v>723.59999999999991</v>
      </c>
      <c r="AC122" s="1">
        <f>IF(Summary!F$41=1,0,Summary!$F$31*(Summary!$F$41)*(1-Summary!$F$41)^$A121)</f>
        <v>2.9466644439436893E-11</v>
      </c>
      <c r="AD122" s="1" t="str">
        <f>IF(AA122&gt;Summary!$F$45,"",AC122)</f>
        <v/>
      </c>
      <c r="AG122">
        <f t="shared" si="22"/>
        <v>101</v>
      </c>
      <c r="AH122">
        <f>Summary!$F$44*(AG122-0.5)</f>
        <v>723.59999999999991</v>
      </c>
      <c r="AI122" s="1">
        <f>Summary!$F$32-SUM('Crossing Event Calculation'!$AJ$22:$AJ121)</f>
        <v>8.6230177308577183E-6</v>
      </c>
      <c r="AJ122" s="1">
        <f t="shared" si="25"/>
        <v>9.430062353109733E-7</v>
      </c>
      <c r="AK122" s="27" t="str">
        <f>IF(AG122&gt;Summary!$F$45,"",AJ122)</f>
        <v/>
      </c>
      <c r="AN122">
        <f t="shared" si="23"/>
        <v>101</v>
      </c>
      <c r="AO122">
        <f>Summary!$F$44*(AN122-0.5)</f>
        <v>723.59999999999991</v>
      </c>
      <c r="AP122" s="1">
        <f>Summary!$F$32-SUM('Crossing Event Calculation'!$AQ$22:$AQ121)</f>
        <v>2.3275284356704118E-3</v>
      </c>
      <c r="AQ122" s="1">
        <f t="shared" si="26"/>
        <v>1.3517815846876739E-4</v>
      </c>
      <c r="AR122" s="27" t="str">
        <f>IF(AN122&gt;Summary!$F$45,"",AQ122)</f>
        <v/>
      </c>
      <c r="AT122">
        <f t="shared" si="24"/>
        <v>101</v>
      </c>
      <c r="AU122">
        <f>Summary!$F$44*(AT122-0.5)</f>
        <v>723.59999999999991</v>
      </c>
      <c r="AV122" s="1">
        <f>Summary!$F$32-SUM('Crossing Event Calculation'!$AW$22:$AW121)</f>
        <v>5.5144552388374679E-2</v>
      </c>
      <c r="AW122" s="1">
        <f t="shared" si="27"/>
        <v>1.5326124211017249E-3</v>
      </c>
      <c r="AX122" s="27" t="str">
        <f>IF(AT122&gt;Summary!$F$45,"",AW122)</f>
        <v/>
      </c>
    </row>
    <row r="123" spans="1:50">
      <c r="A123">
        <f t="shared" si="14"/>
        <v>102</v>
      </c>
      <c r="B123">
        <f>Summary!$E$44*(A123-0.5)</f>
        <v>913.5</v>
      </c>
      <c r="C123" s="1">
        <f>IF(Summary!E$41=1,0,Summary!$E$31*(Summary!$E$41)*(1-Summary!$E$41)^$A122)</f>
        <v>2.0930913229248247E-11</v>
      </c>
      <c r="D123" s="1" t="str">
        <f>IF(A123&gt;Summary!$E$45,"",C123)</f>
        <v/>
      </c>
      <c r="G123">
        <f t="shared" si="15"/>
        <v>102</v>
      </c>
      <c r="H123">
        <f>Summary!$E$44*(G123-0.5)</f>
        <v>913.5</v>
      </c>
      <c r="I123" s="1">
        <f>Summary!$E$32-SUM('Crossing Event Calculation'!$J$22:$J122)</f>
        <v>1.3096380010457764E-6</v>
      </c>
      <c r="J123" s="1">
        <f t="shared" si="16"/>
        <v>1.6282054753490392E-7</v>
      </c>
      <c r="K123" s="27" t="str">
        <f>IF(G123&gt;Summary!$E$45,"",J123)</f>
        <v/>
      </c>
      <c r="N123">
        <f t="shared" si="17"/>
        <v>102</v>
      </c>
      <c r="O123">
        <f>Summary!$E$44*(N123-0.5)</f>
        <v>913.5</v>
      </c>
      <c r="P123" s="1">
        <f>Summary!$E$32-SUM('Crossing Event Calculation'!$Q$22:$Q122)</f>
        <v>2.0701767341690935E-4</v>
      </c>
      <c r="Q123" s="1">
        <f t="shared" si="18"/>
        <v>1.6418373082515163E-5</v>
      </c>
      <c r="R123" s="27" t="str">
        <f>IF(N123&gt;Summary!$E$45,"",Q123)</f>
        <v/>
      </c>
      <c r="T123">
        <f t="shared" si="19"/>
        <v>102</v>
      </c>
      <c r="U123">
        <f>Summary!$E$44*(T123-0.5)</f>
        <v>913.5</v>
      </c>
      <c r="V123" s="1">
        <f>Summary!$E$32-SUM('Crossing Event Calculation'!$W$22:$W122)</f>
        <v>8.0672846963016909E-3</v>
      </c>
      <c r="W123" s="1">
        <f t="shared" si="20"/>
        <v>3.6553217706113183E-4</v>
      </c>
      <c r="X123" s="27" t="str">
        <f>IF(T123&gt;Summary!$E$45,"",W123)</f>
        <v/>
      </c>
      <c r="AA123">
        <f t="shared" si="21"/>
        <v>102</v>
      </c>
      <c r="AB123">
        <f>Summary!$F$44*(AA123-0.5)</f>
        <v>730.8</v>
      </c>
      <c r="AC123" s="1">
        <f>IF(Summary!F$41=1,0,Summary!$F$31*(Summary!$F$41)*(1-Summary!$F$41)^$A122)</f>
        <v>2.3573315551549515E-11</v>
      </c>
      <c r="AD123" s="1" t="str">
        <f>IF(AA123&gt;Summary!$F$45,"",AC123)</f>
        <v/>
      </c>
      <c r="AG123">
        <f t="shared" si="22"/>
        <v>102</v>
      </c>
      <c r="AH123">
        <f>Summary!$F$44*(AG123-0.5)</f>
        <v>730.8</v>
      </c>
      <c r="AI123" s="1">
        <f>Summary!$F$32-SUM('Crossing Event Calculation'!$AJ$22:$AJ122)</f>
        <v>7.6800114955366539E-6</v>
      </c>
      <c r="AJ123" s="1">
        <f t="shared" si="25"/>
        <v>8.3987983715193369E-7</v>
      </c>
      <c r="AK123" s="27" t="str">
        <f>IF(AG123&gt;Summary!$F$45,"",AJ123)</f>
        <v/>
      </c>
      <c r="AN123">
        <f t="shared" si="23"/>
        <v>102</v>
      </c>
      <c r="AO123">
        <f>Summary!$F$44*(AN123-0.5)</f>
        <v>730.8</v>
      </c>
      <c r="AP123" s="1">
        <f>Summary!$F$32-SUM('Crossing Event Calculation'!$AQ$22:$AQ122)</f>
        <v>2.1923502772016601E-3</v>
      </c>
      <c r="AQ123" s="1">
        <f t="shared" si="26"/>
        <v>1.2732728358923377E-4</v>
      </c>
      <c r="AR123" s="27" t="str">
        <f>IF(AN123&gt;Summary!$F$45,"",AQ123)</f>
        <v/>
      </c>
      <c r="AT123">
        <f t="shared" si="24"/>
        <v>102</v>
      </c>
      <c r="AU123">
        <f>Summary!$F$44*(AT123-0.5)</f>
        <v>730.8</v>
      </c>
      <c r="AV123" s="1">
        <f>Summary!$F$32-SUM('Crossing Event Calculation'!$AW$22:$AW122)</f>
        <v>5.3611939967272981E-2</v>
      </c>
      <c r="AW123" s="1">
        <f t="shared" si="27"/>
        <v>1.4900170833651465E-3</v>
      </c>
      <c r="AX123" s="27" t="str">
        <f>IF(AT123&gt;Summary!$F$45,"",AW123)</f>
        <v/>
      </c>
    </row>
    <row r="124" spans="1:50">
      <c r="A124">
        <f t="shared" si="14"/>
        <v>103</v>
      </c>
      <c r="B124">
        <f>Summary!$E$44*(A124-0.5)</f>
        <v>922.5</v>
      </c>
      <c r="C124" s="1">
        <f>IF(Summary!E$41=1,0,Summary!$E$31*(Summary!$E$41)*(1-Summary!$E$41)^$A123)</f>
        <v>1.6744730583398597E-11</v>
      </c>
      <c r="D124" s="1" t="str">
        <f>IF(A124&gt;Summary!$E$45,"",C124)</f>
        <v/>
      </c>
      <c r="G124">
        <f t="shared" si="15"/>
        <v>103</v>
      </c>
      <c r="H124">
        <f>Summary!$E$44*(G124-0.5)</f>
        <v>922.5</v>
      </c>
      <c r="I124" s="1">
        <f>Summary!$E$32-SUM('Crossing Event Calculation'!$J$22:$J123)</f>
        <v>1.1468174535567144E-6</v>
      </c>
      <c r="J124" s="1">
        <f t="shared" si="16"/>
        <v>1.4257790745349774E-7</v>
      </c>
      <c r="K124" s="27" t="str">
        <f>IF(G124&gt;Summary!$E$45,"",J124)</f>
        <v/>
      </c>
      <c r="N124">
        <f t="shared" si="17"/>
        <v>103</v>
      </c>
      <c r="O124">
        <f>Summary!$E$44*(N124-0.5)</f>
        <v>922.5</v>
      </c>
      <c r="P124" s="1">
        <f>Summary!$E$32-SUM('Crossing Event Calculation'!$Q$22:$Q123)</f>
        <v>1.9059930033438199E-4</v>
      </c>
      <c r="Q124" s="1">
        <f t="shared" si="18"/>
        <v>1.5116247663812431E-5</v>
      </c>
      <c r="R124" s="27" t="str">
        <f>IF(N124&gt;Summary!$E$45,"",Q124)</f>
        <v/>
      </c>
      <c r="T124">
        <f t="shared" si="19"/>
        <v>103</v>
      </c>
      <c r="U124">
        <f>Summary!$E$44*(T124-0.5)</f>
        <v>922.5</v>
      </c>
      <c r="V124" s="1">
        <f>Summary!$E$32-SUM('Crossing Event Calculation'!$W$22:$W123)</f>
        <v>7.7017525192405456E-3</v>
      </c>
      <c r="W124" s="1">
        <f t="shared" si="20"/>
        <v>3.4896975519342356E-4</v>
      </c>
      <c r="X124" s="27" t="str">
        <f>IF(T124&gt;Summary!$E$45,"",W124)</f>
        <v/>
      </c>
      <c r="AA124">
        <f t="shared" si="21"/>
        <v>103</v>
      </c>
      <c r="AB124">
        <f>Summary!$F$44*(AA124-0.5)</f>
        <v>737.99999999999989</v>
      </c>
      <c r="AC124" s="1">
        <f>IF(Summary!F$41=1,0,Summary!$F$31*(Summary!$F$41)*(1-Summary!$F$41)^$A123)</f>
        <v>1.885865244123961E-11</v>
      </c>
      <c r="AD124" s="1" t="str">
        <f>IF(AA124&gt;Summary!$F$45,"",AC124)</f>
        <v/>
      </c>
      <c r="AG124">
        <f t="shared" si="22"/>
        <v>103</v>
      </c>
      <c r="AH124">
        <f>Summary!$F$44*(AG124-0.5)</f>
        <v>737.99999999999989</v>
      </c>
      <c r="AI124" s="1">
        <f>Summary!$F$32-SUM('Crossing Event Calculation'!$AJ$22:$AJ123)</f>
        <v>6.8401316584143501E-6</v>
      </c>
      <c r="AJ124" s="1">
        <f t="shared" si="25"/>
        <v>7.4803125837839605E-7</v>
      </c>
      <c r="AK124" s="27" t="str">
        <f>IF(AG124&gt;Summary!$F$45,"",AJ124)</f>
        <v/>
      </c>
      <c r="AN124">
        <f t="shared" si="23"/>
        <v>103</v>
      </c>
      <c r="AO124">
        <f>Summary!$F$44*(AN124-0.5)</f>
        <v>737.99999999999989</v>
      </c>
      <c r="AP124" s="1">
        <f>Summary!$F$32-SUM('Crossing Event Calculation'!$AQ$22:$AQ123)</f>
        <v>2.065022993612442E-3</v>
      </c>
      <c r="AQ124" s="1">
        <f t="shared" si="26"/>
        <v>1.1993237169271665E-4</v>
      </c>
      <c r="AR124" s="27" t="str">
        <f>IF(AN124&gt;Summary!$F$45,"",AQ124)</f>
        <v/>
      </c>
      <c r="AT124">
        <f t="shared" si="24"/>
        <v>103</v>
      </c>
      <c r="AU124">
        <f>Summary!$F$44*(AT124-0.5)</f>
        <v>737.99999999999989</v>
      </c>
      <c r="AV124" s="1">
        <f>Summary!$F$32-SUM('Crossing Event Calculation'!$AW$22:$AW123)</f>
        <v>5.2121922883907823E-2</v>
      </c>
      <c r="AW124" s="1">
        <f t="shared" si="27"/>
        <v>1.448605582306329E-3</v>
      </c>
      <c r="AX124" s="27" t="str">
        <f>IF(AT124&gt;Summary!$F$45,"",AW124)</f>
        <v/>
      </c>
    </row>
    <row r="125" spans="1:50">
      <c r="A125">
        <f t="shared" si="14"/>
        <v>104</v>
      </c>
      <c r="B125">
        <f>Summary!$E$44*(A125-0.5)</f>
        <v>931.5</v>
      </c>
      <c r="C125" s="1">
        <f>IF(Summary!E$41=1,0,Summary!$E$31*(Summary!$E$41)*(1-Summary!$E$41)^$A124)</f>
        <v>1.3395784466718882E-11</v>
      </c>
      <c r="D125" s="1" t="str">
        <f>IF(A125&gt;Summary!$E$45,"",C125)</f>
        <v/>
      </c>
      <c r="G125">
        <f t="shared" si="15"/>
        <v>104</v>
      </c>
      <c r="H125">
        <f>Summary!$E$44*(G125-0.5)</f>
        <v>931.5</v>
      </c>
      <c r="I125" s="1">
        <f>Summary!$E$32-SUM('Crossing Event Calculation'!$J$22:$J124)</f>
        <v>1.0042395460763132E-6</v>
      </c>
      <c r="J125" s="1">
        <f t="shared" si="16"/>
        <v>1.2485193054705305E-7</v>
      </c>
      <c r="K125" s="27" t="str">
        <f>IF(G125&gt;Summary!$E$45,"",J125)</f>
        <v/>
      </c>
      <c r="N125">
        <f t="shared" si="17"/>
        <v>104</v>
      </c>
      <c r="O125">
        <f>Summary!$E$44*(N125-0.5)</f>
        <v>931.5</v>
      </c>
      <c r="P125" s="1">
        <f>Summary!$E$32-SUM('Crossing Event Calculation'!$Q$22:$Q124)</f>
        <v>1.7548305267056641E-4</v>
      </c>
      <c r="Q125" s="1">
        <f t="shared" si="18"/>
        <v>1.3917392562912863E-5</v>
      </c>
      <c r="R125" s="27" t="str">
        <f>IF(N125&gt;Summary!$E$45,"",Q125)</f>
        <v/>
      </c>
      <c r="T125">
        <f t="shared" si="19"/>
        <v>104</v>
      </c>
      <c r="U125">
        <f>Summary!$E$44*(T125-0.5)</f>
        <v>931.5</v>
      </c>
      <c r="V125" s="1">
        <f>Summary!$E$32-SUM('Crossing Event Calculation'!$W$22:$W124)</f>
        <v>7.352782764047161E-3</v>
      </c>
      <c r="W125" s="1">
        <f t="shared" si="20"/>
        <v>3.3315778386150738E-4</v>
      </c>
      <c r="X125" s="27" t="str">
        <f>IF(T125&gt;Summary!$E$45,"",W125)</f>
        <v/>
      </c>
      <c r="AA125">
        <f t="shared" si="21"/>
        <v>104</v>
      </c>
      <c r="AB125">
        <f>Summary!$F$44*(AA125-0.5)</f>
        <v>745.19999999999993</v>
      </c>
      <c r="AC125" s="1">
        <f>IF(Summary!F$41=1,0,Summary!$F$31*(Summary!$F$41)*(1-Summary!$F$41)^$A124)</f>
        <v>1.5086921952991694E-11</v>
      </c>
      <c r="AD125" s="1" t="str">
        <f>IF(AA125&gt;Summary!$F$45,"",AC125)</f>
        <v/>
      </c>
      <c r="AG125">
        <f t="shared" si="22"/>
        <v>104</v>
      </c>
      <c r="AH125">
        <f>Summary!$F$44*(AG125-0.5)</f>
        <v>745.19999999999993</v>
      </c>
      <c r="AI125" s="1">
        <f>Summary!$F$32-SUM('Crossing Event Calculation'!$AJ$22:$AJ124)</f>
        <v>6.0921004000347168E-6</v>
      </c>
      <c r="AJ125" s="1">
        <f t="shared" si="25"/>
        <v>6.6622716578848756E-7</v>
      </c>
      <c r="AK125" s="27" t="str">
        <f>IF(AG125&gt;Summary!$F$45,"",AJ125)</f>
        <v/>
      </c>
      <c r="AN125">
        <f t="shared" si="23"/>
        <v>104</v>
      </c>
      <c r="AO125">
        <f>Summary!$F$44*(AN125-0.5)</f>
        <v>745.19999999999993</v>
      </c>
      <c r="AP125" s="1">
        <f>Summary!$F$32-SUM('Crossing Event Calculation'!$AQ$22:$AQ124)</f>
        <v>1.9450906219197206E-3</v>
      </c>
      <c r="AQ125" s="1">
        <f t="shared" si="26"/>
        <v>1.1296694136853498E-4</v>
      </c>
      <c r="AR125" s="27" t="str">
        <f>IF(AN125&gt;Summary!$F$45,"",AQ125)</f>
        <v/>
      </c>
      <c r="AT125">
        <f t="shared" si="24"/>
        <v>104</v>
      </c>
      <c r="AU125">
        <f>Summary!$F$44*(AT125-0.5)</f>
        <v>745.19999999999993</v>
      </c>
      <c r="AV125" s="1">
        <f>Summary!$F$32-SUM('Crossing Event Calculation'!$AW$22:$AW124)</f>
        <v>5.0673317301601517E-2</v>
      </c>
      <c r="AW125" s="1">
        <f t="shared" si="27"/>
        <v>1.4083450159844961E-3</v>
      </c>
      <c r="AX125" s="27" t="str">
        <f>IF(AT125&gt;Summary!$F$45,"",AW125)</f>
        <v/>
      </c>
    </row>
    <row r="126" spans="1:50">
      <c r="A126">
        <f t="shared" si="14"/>
        <v>105</v>
      </c>
      <c r="B126">
        <f>Summary!$E$44*(A126-0.5)</f>
        <v>940.5</v>
      </c>
      <c r="C126" s="1">
        <f>IF(Summary!E$41=1,0,Summary!$E$31*(Summary!$E$41)*(1-Summary!$E$41)^$A125)</f>
        <v>1.0716627573375107E-11</v>
      </c>
      <c r="D126" s="1" t="str">
        <f>IF(A126&gt;Summary!$E$45,"",C126)</f>
        <v/>
      </c>
      <c r="G126">
        <f t="shared" si="15"/>
        <v>105</v>
      </c>
      <c r="H126">
        <f>Summary!$E$44*(G126-0.5)</f>
        <v>940.5</v>
      </c>
      <c r="I126" s="1">
        <f>Summary!$E$32-SUM('Crossing Event Calculation'!$J$22:$J125)</f>
        <v>8.7938761550443445E-7</v>
      </c>
      <c r="J126" s="1">
        <f t="shared" si="16"/>
        <v>1.0932973305410435E-7</v>
      </c>
      <c r="K126" s="27" t="str">
        <f>IF(G126&gt;Summary!$E$45,"",J126)</f>
        <v/>
      </c>
      <c r="N126">
        <f t="shared" si="17"/>
        <v>105</v>
      </c>
      <c r="O126">
        <f>Summary!$E$44*(N126-0.5)</f>
        <v>940.5</v>
      </c>
      <c r="P126" s="1">
        <f>Summary!$E$32-SUM('Crossing Event Calculation'!$Q$22:$Q125)</f>
        <v>1.6156566010760987E-4</v>
      </c>
      <c r="Q126" s="1">
        <f t="shared" si="18"/>
        <v>1.2813617509976835E-5</v>
      </c>
      <c r="R126" s="27" t="str">
        <f>IF(N126&gt;Summary!$E$45,"",Q126)</f>
        <v/>
      </c>
      <c r="T126">
        <f t="shared" si="19"/>
        <v>105</v>
      </c>
      <c r="U126">
        <f>Summary!$E$44*(T126-0.5)</f>
        <v>940.5</v>
      </c>
      <c r="V126" s="1">
        <f>Summary!$E$32-SUM('Crossing Event Calculation'!$W$22:$W125)</f>
        <v>7.0196249801856014E-3</v>
      </c>
      <c r="W126" s="1">
        <f t="shared" si="20"/>
        <v>3.1806225982532139E-4</v>
      </c>
      <c r="X126" s="27" t="str">
        <f>IF(T126&gt;Summary!$E$45,"",W126)</f>
        <v/>
      </c>
      <c r="AA126">
        <f t="shared" si="21"/>
        <v>105</v>
      </c>
      <c r="AB126">
        <f>Summary!$F$44*(AA126-0.5)</f>
        <v>752.4</v>
      </c>
      <c r="AC126" s="1">
        <f>IF(Summary!F$41=1,0,Summary!$F$31*(Summary!$F$41)*(1-Summary!$F$41)^$A125)</f>
        <v>1.2069537562393356E-11</v>
      </c>
      <c r="AD126" s="1" t="str">
        <f>IF(AA126&gt;Summary!$F$45,"",AC126)</f>
        <v/>
      </c>
      <c r="AG126">
        <f t="shared" si="22"/>
        <v>105</v>
      </c>
      <c r="AH126">
        <f>Summary!$F$44*(AG126-0.5)</f>
        <v>752.4</v>
      </c>
      <c r="AI126" s="1">
        <f>Summary!$F$32-SUM('Crossing Event Calculation'!$AJ$22:$AJ125)</f>
        <v>5.425873234266021E-6</v>
      </c>
      <c r="AJ126" s="1">
        <f t="shared" si="25"/>
        <v>5.9336910251381701E-7</v>
      </c>
      <c r="AK126" s="27" t="str">
        <f>IF(AG126&gt;Summary!$F$45,"",AJ126)</f>
        <v/>
      </c>
      <c r="AN126">
        <f t="shared" si="23"/>
        <v>105</v>
      </c>
      <c r="AO126">
        <f>Summary!$F$44*(AN126-0.5)</f>
        <v>752.4</v>
      </c>
      <c r="AP126" s="1">
        <f>Summary!$F$32-SUM('Crossing Event Calculation'!$AQ$22:$AQ125)</f>
        <v>1.8321236805511898E-3</v>
      </c>
      <c r="AQ126" s="1">
        <f t="shared" si="26"/>
        <v>1.0640604919294756E-4</v>
      </c>
      <c r="AR126" s="27" t="str">
        <f>IF(AN126&gt;Summary!$F$45,"",AQ126)</f>
        <v/>
      </c>
      <c r="AT126">
        <f t="shared" si="24"/>
        <v>105</v>
      </c>
      <c r="AU126">
        <f>Summary!$F$44*(AT126-0.5)</f>
        <v>752.4</v>
      </c>
      <c r="AV126" s="1">
        <f>Summary!$F$32-SUM('Crossing Event Calculation'!$AW$22:$AW125)</f>
        <v>4.9264972285616992E-2</v>
      </c>
      <c r="AW126" s="1">
        <f t="shared" si="27"/>
        <v>1.3692033968905016E-3</v>
      </c>
      <c r="AX126" s="27" t="str">
        <f>IF(AT126&gt;Summary!$F$45,"",AW126)</f>
        <v/>
      </c>
    </row>
    <row r="127" spans="1:50">
      <c r="A127">
        <f t="shared" si="14"/>
        <v>106</v>
      </c>
      <c r="B127">
        <f>Summary!$E$44*(A127-0.5)</f>
        <v>949.5</v>
      </c>
      <c r="C127" s="1">
        <f>IF(Summary!E$41=1,0,Summary!$E$31*(Summary!$E$41)*(1-Summary!$E$41)^$A126)</f>
        <v>8.5733020587000843E-12</v>
      </c>
      <c r="D127" s="1" t="str">
        <f>IF(A127&gt;Summary!$E$45,"",C127)</f>
        <v/>
      </c>
      <c r="G127">
        <f t="shared" si="15"/>
        <v>106</v>
      </c>
      <c r="H127">
        <f>Summary!$E$44*(G127-0.5)</f>
        <v>949.5</v>
      </c>
      <c r="I127" s="1">
        <f>Summary!$E$32-SUM('Crossing Event Calculation'!$J$22:$J126)</f>
        <v>7.7005788245987361E-7</v>
      </c>
      <c r="J127" s="1">
        <f t="shared" si="16"/>
        <v>9.5737330434490644E-8</v>
      </c>
      <c r="K127" s="27" t="str">
        <f>IF(G127&gt;Summary!$E$45,"",J127)</f>
        <v/>
      </c>
      <c r="N127">
        <f t="shared" si="17"/>
        <v>106</v>
      </c>
      <c r="O127">
        <f>Summary!$E$44*(N127-0.5)</f>
        <v>949.5</v>
      </c>
      <c r="P127" s="1">
        <f>Summary!$E$32-SUM('Crossing Event Calculation'!$Q$22:$Q126)</f>
        <v>1.4875204259767738E-4</v>
      </c>
      <c r="Q127" s="1">
        <f t="shared" si="18"/>
        <v>1.179738179762274E-5</v>
      </c>
      <c r="R127" s="27" t="str">
        <f>IF(N127&gt;Summary!$E$45,"",Q127)</f>
        <v/>
      </c>
      <c r="T127">
        <f t="shared" si="19"/>
        <v>106</v>
      </c>
      <c r="U127">
        <f>Summary!$E$44*(T127-0.5)</f>
        <v>949.5</v>
      </c>
      <c r="V127" s="1">
        <f>Summary!$E$32-SUM('Crossing Event Calculation'!$W$22:$W126)</f>
        <v>6.7015627203602657E-3</v>
      </c>
      <c r="W127" s="1">
        <f t="shared" si="20"/>
        <v>3.0365072054640681E-4</v>
      </c>
      <c r="X127" s="27" t="str">
        <f>IF(T127&gt;Summary!$E$45,"",W127)</f>
        <v/>
      </c>
      <c r="AA127">
        <f t="shared" si="21"/>
        <v>106</v>
      </c>
      <c r="AB127">
        <f>Summary!$F$44*(AA127-0.5)</f>
        <v>759.59999999999991</v>
      </c>
      <c r="AC127" s="1">
        <f>IF(Summary!F$41=1,0,Summary!$F$31*(Summary!$F$41)*(1-Summary!$F$41)^$A126)</f>
        <v>9.6556300499146838E-12</v>
      </c>
      <c r="AD127" s="1" t="str">
        <f>IF(AA127&gt;Summary!$F$45,"",AC127)</f>
        <v/>
      </c>
      <c r="AG127">
        <f t="shared" si="22"/>
        <v>106</v>
      </c>
      <c r="AH127">
        <f>Summary!$F$44*(AG127-0.5)</f>
        <v>759.59999999999991</v>
      </c>
      <c r="AI127" s="1">
        <f>Summary!$F$32-SUM('Crossing Event Calculation'!$AJ$22:$AJ126)</f>
        <v>4.8325041317465178E-6</v>
      </c>
      <c r="AJ127" s="1">
        <f t="shared" si="25"/>
        <v>5.2847873802872506E-7</v>
      </c>
      <c r="AK127" s="27" t="str">
        <f>IF(AG127&gt;Summary!$F$45,"",AJ127)</f>
        <v/>
      </c>
      <c r="AN127">
        <f t="shared" si="23"/>
        <v>106</v>
      </c>
      <c r="AO127">
        <f>Summary!$F$44*(AN127-0.5)</f>
        <v>759.59999999999991</v>
      </c>
      <c r="AP127" s="1">
        <f>Summary!$F$32-SUM('Crossing Event Calculation'!$AQ$22:$AQ126)</f>
        <v>1.7257176313582034E-3</v>
      </c>
      <c r="AQ127" s="1">
        <f t="shared" si="26"/>
        <v>1.0022620040596511E-4</v>
      </c>
      <c r="AR127" s="27" t="str">
        <f>IF(AN127&gt;Summary!$F$45,"",AQ127)</f>
        <v/>
      </c>
      <c r="AT127">
        <f t="shared" si="24"/>
        <v>106</v>
      </c>
      <c r="AU127">
        <f>Summary!$F$44*(AT127-0.5)</f>
        <v>759.59999999999991</v>
      </c>
      <c r="AV127" s="1">
        <f>Summary!$F$32-SUM('Crossing Event Calculation'!$AW$22:$AW126)</f>
        <v>4.7895768888726487E-2</v>
      </c>
      <c r="AW127" s="1">
        <f t="shared" si="27"/>
        <v>1.3311496265323718E-3</v>
      </c>
      <c r="AX127" s="27" t="str">
        <f>IF(AT127&gt;Summary!$F$45,"",AW127)</f>
        <v/>
      </c>
    </row>
    <row r="128" spans="1:50">
      <c r="A128">
        <f t="shared" si="14"/>
        <v>107</v>
      </c>
      <c r="B128">
        <f>Summary!$E$44*(A128-0.5)</f>
        <v>958.5</v>
      </c>
      <c r="C128" s="1">
        <f>IF(Summary!E$41=1,0,Summary!$E$31*(Summary!$E$41)*(1-Summary!$E$41)^$A127)</f>
        <v>6.8586416469600697E-12</v>
      </c>
      <c r="D128" s="1" t="str">
        <f>IF(A128&gt;Summary!$E$45,"",C128)</f>
        <v/>
      </c>
      <c r="G128">
        <f t="shared" si="15"/>
        <v>107</v>
      </c>
      <c r="H128">
        <f>Summary!$E$44*(G128-0.5)</f>
        <v>958.5</v>
      </c>
      <c r="I128" s="1">
        <f>Summary!$E$32-SUM('Crossing Event Calculation'!$J$22:$J127)</f>
        <v>6.7432055206317898E-7</v>
      </c>
      <c r="J128" s="1">
        <f t="shared" si="16"/>
        <v>8.3834801230029229E-8</v>
      </c>
      <c r="K128" s="27" t="str">
        <f>IF(G128&gt;Summary!$E$45,"",J128)</f>
        <v/>
      </c>
      <c r="N128">
        <f t="shared" si="17"/>
        <v>107</v>
      </c>
      <c r="O128">
        <f>Summary!$E$44*(N128-0.5)</f>
        <v>958.5</v>
      </c>
      <c r="P128" s="1">
        <f>Summary!$E$32-SUM('Crossing Event Calculation'!$Q$22:$Q127)</f>
        <v>1.3695466080010377E-4</v>
      </c>
      <c r="Q128" s="1">
        <f t="shared" si="18"/>
        <v>1.0861742764720653E-5</v>
      </c>
      <c r="R128" s="27" t="str">
        <f>IF(N128&gt;Summary!$E$45,"",Q128)</f>
        <v/>
      </c>
      <c r="T128">
        <f t="shared" si="19"/>
        <v>107</v>
      </c>
      <c r="U128">
        <f>Summary!$E$44*(T128-0.5)</f>
        <v>958.5</v>
      </c>
      <c r="V128" s="1">
        <f>Summary!$E$32-SUM('Crossing Event Calculation'!$W$22:$W127)</f>
        <v>6.3979119998138767E-3</v>
      </c>
      <c r="W128" s="1">
        <f t="shared" si="20"/>
        <v>2.8989217437803044E-4</v>
      </c>
      <c r="X128" s="27" t="str">
        <f>IF(T128&gt;Summary!$E$45,"",W128)</f>
        <v/>
      </c>
      <c r="AA128">
        <f t="shared" si="21"/>
        <v>107</v>
      </c>
      <c r="AB128">
        <f>Summary!$F$44*(AA128-0.5)</f>
        <v>766.8</v>
      </c>
      <c r="AC128" s="1">
        <f>IF(Summary!F$41=1,0,Summary!$F$31*(Summary!$F$41)*(1-Summary!$F$41)^$A127)</f>
        <v>7.724504039931749E-12</v>
      </c>
      <c r="AD128" s="1" t="str">
        <f>IF(AA128&gt;Summary!$F$45,"",AC128)</f>
        <v/>
      </c>
      <c r="AG128">
        <f t="shared" si="22"/>
        <v>107</v>
      </c>
      <c r="AH128">
        <f>Summary!$F$44*(AG128-0.5)</f>
        <v>766.8</v>
      </c>
      <c r="AI128" s="1">
        <f>Summary!$F$32-SUM('Crossing Event Calculation'!$AJ$22:$AJ127)</f>
        <v>4.3040253937531858E-6</v>
      </c>
      <c r="AJ128" s="1">
        <f t="shared" si="25"/>
        <v>4.7068473125385841E-7</v>
      </c>
      <c r="AK128" s="27" t="str">
        <f>IF(AG128&gt;Summary!$F$45,"",AJ128)</f>
        <v/>
      </c>
      <c r="AN128">
        <f t="shared" si="23"/>
        <v>107</v>
      </c>
      <c r="AO128">
        <f>Summary!$F$44*(AN128-0.5)</f>
        <v>766.8</v>
      </c>
      <c r="AP128" s="1">
        <f>Summary!$F$32-SUM('Crossing Event Calculation'!$AQ$22:$AQ127)</f>
        <v>1.6254914309522528E-3</v>
      </c>
      <c r="AQ128" s="1">
        <f t="shared" si="26"/>
        <v>9.4405264775893798E-5</v>
      </c>
      <c r="AR128" s="27" t="str">
        <f>IF(AN128&gt;Summary!$F$45,"",AQ128)</f>
        <v/>
      </c>
      <c r="AT128">
        <f t="shared" si="24"/>
        <v>107</v>
      </c>
      <c r="AU128">
        <f>Summary!$F$44*(AT128-0.5)</f>
        <v>766.8</v>
      </c>
      <c r="AV128" s="1">
        <f>Summary!$F$32-SUM('Crossing Event Calculation'!$AW$22:$AW127)</f>
        <v>4.6564619262194129E-2</v>
      </c>
      <c r="AW128" s="1">
        <f t="shared" si="27"/>
        <v>1.2941534707271703E-3</v>
      </c>
      <c r="AX128" s="27" t="str">
        <f>IF(AT128&gt;Summary!$F$45,"",AW128)</f>
        <v/>
      </c>
    </row>
    <row r="129" spans="1:50">
      <c r="A129">
        <f t="shared" si="14"/>
        <v>108</v>
      </c>
      <c r="B129">
        <f>Summary!$E$44*(A129-0.5)</f>
        <v>967.5</v>
      </c>
      <c r="C129" s="1">
        <f>IF(Summary!E$41=1,0,Summary!$E$31*(Summary!$E$41)*(1-Summary!$E$41)^$A128)</f>
        <v>5.4869133175680556E-12</v>
      </c>
      <c r="D129" s="1" t="str">
        <f>IF(A129&gt;Summary!$E$45,"",C129)</f>
        <v/>
      </c>
      <c r="G129">
        <f t="shared" si="15"/>
        <v>108</v>
      </c>
      <c r="H129">
        <f>Summary!$E$44*(G129-0.5)</f>
        <v>967.5</v>
      </c>
      <c r="I129" s="1">
        <f>Summary!$E$32-SUM('Crossing Event Calculation'!$J$22:$J128)</f>
        <v>5.9048575085096644E-7</v>
      </c>
      <c r="J129" s="1">
        <f t="shared" si="16"/>
        <v>7.341205217651031E-8</v>
      </c>
      <c r="K129" s="27" t="str">
        <f>IF(G129&gt;Summary!$E$45,"",J129)</f>
        <v/>
      </c>
      <c r="N129">
        <f t="shared" si="17"/>
        <v>108</v>
      </c>
      <c r="O129">
        <f>Summary!$E$44*(N129-0.5)</f>
        <v>967.5</v>
      </c>
      <c r="P129" s="1">
        <f>Summary!$E$32-SUM('Crossing Event Calculation'!$Q$22:$Q128)</f>
        <v>1.2609291803533651E-4</v>
      </c>
      <c r="Q129" s="1">
        <f t="shared" si="18"/>
        <v>1.0000308365933268E-5</v>
      </c>
      <c r="R129" s="27" t="str">
        <f>IF(N129&gt;Summary!$E$45,"",Q129)</f>
        <v/>
      </c>
      <c r="T129">
        <f t="shared" si="19"/>
        <v>108</v>
      </c>
      <c r="U129">
        <f>Summary!$E$44*(T129-0.5)</f>
        <v>967.5</v>
      </c>
      <c r="V129" s="1">
        <f>Summary!$E$32-SUM('Crossing Event Calculation'!$W$22:$W128)</f>
        <v>6.1080198254358509E-3</v>
      </c>
      <c r="W129" s="1">
        <f t="shared" si="20"/>
        <v>2.7675703391844518E-4</v>
      </c>
      <c r="X129" s="27" t="str">
        <f>IF(T129&gt;Summary!$E$45,"",W129)</f>
        <v/>
      </c>
      <c r="AA129">
        <f t="shared" si="21"/>
        <v>108</v>
      </c>
      <c r="AB129">
        <f>Summary!$F$44*(AA129-0.5)</f>
        <v>773.99999999999989</v>
      </c>
      <c r="AC129" s="1">
        <f>IF(Summary!F$41=1,0,Summary!$F$31*(Summary!$F$41)*(1-Summary!$F$41)^$A128)</f>
        <v>6.1796032319453989E-12</v>
      </c>
      <c r="AD129" s="1" t="str">
        <f>IF(AA129&gt;Summary!$F$45,"",AC129)</f>
        <v/>
      </c>
      <c r="AG129">
        <f t="shared" si="22"/>
        <v>108</v>
      </c>
      <c r="AH129">
        <f>Summary!$F$44*(AG129-0.5)</f>
        <v>773.99999999999989</v>
      </c>
      <c r="AI129" s="1">
        <f>Summary!$F$32-SUM('Crossing Event Calculation'!$AJ$22:$AJ128)</f>
        <v>3.8333406624513344E-6</v>
      </c>
      <c r="AJ129" s="1">
        <f t="shared" si="25"/>
        <v>4.1921103024371725E-7</v>
      </c>
      <c r="AK129" s="27" t="str">
        <f>IF(AG129&gt;Summary!$F$45,"",AJ129)</f>
        <v/>
      </c>
      <c r="AN129">
        <f t="shared" si="23"/>
        <v>108</v>
      </c>
      <c r="AO129">
        <f>Summary!$F$44*(AN129-0.5)</f>
        <v>773.99999999999989</v>
      </c>
      <c r="AP129" s="1">
        <f>Summary!$F$32-SUM('Crossing Event Calculation'!$AQ$22:$AQ128)</f>
        <v>1.5310861661763653E-3</v>
      </c>
      <c r="AQ129" s="1">
        <f t="shared" si="26"/>
        <v>8.8922397350265511E-5</v>
      </c>
      <c r="AR129" s="27" t="str">
        <f>IF(AN129&gt;Summary!$F$45,"",AQ129)</f>
        <v/>
      </c>
      <c r="AT129">
        <f t="shared" si="24"/>
        <v>108</v>
      </c>
      <c r="AU129">
        <f>Summary!$F$44*(AT129-0.5)</f>
        <v>773.99999999999989</v>
      </c>
      <c r="AV129" s="1">
        <f>Summary!$F$32-SUM('Crossing Event Calculation'!$AW$22:$AW128)</f>
        <v>4.5270465791466985E-2</v>
      </c>
      <c r="AW129" s="1">
        <f t="shared" si="27"/>
        <v>1.2581855355795733E-3</v>
      </c>
      <c r="AX129" s="27" t="str">
        <f>IF(AT129&gt;Summary!$F$45,"",AW129)</f>
        <v/>
      </c>
    </row>
    <row r="130" spans="1:50">
      <c r="A130">
        <f t="shared" si="14"/>
        <v>109</v>
      </c>
      <c r="B130">
        <f>Summary!$E$44*(A130-0.5)</f>
        <v>976.5</v>
      </c>
      <c r="C130" s="1">
        <f>IF(Summary!E$41=1,0,Summary!$E$31*(Summary!$E$41)*(1-Summary!$E$41)^$A129)</f>
        <v>4.3895306540544461E-12</v>
      </c>
      <c r="D130" s="1" t="str">
        <f>IF(A130&gt;Summary!$E$45,"",C130)</f>
        <v/>
      </c>
      <c r="G130">
        <f t="shared" si="15"/>
        <v>109</v>
      </c>
      <c r="H130">
        <f>Summary!$E$44*(G130-0.5)</f>
        <v>976.5</v>
      </c>
      <c r="I130" s="1">
        <f>Summary!$E$32-SUM('Crossing Event Calculation'!$J$22:$J129)</f>
        <v>5.1707369863596142E-7</v>
      </c>
      <c r="J130" s="1">
        <f t="shared" si="16"/>
        <v>6.428510982468231E-8</v>
      </c>
      <c r="K130" s="27" t="str">
        <f>IF(G130&gt;Summary!$E$45,"",J130)</f>
        <v/>
      </c>
      <c r="N130">
        <f t="shared" si="17"/>
        <v>109</v>
      </c>
      <c r="O130">
        <f>Summary!$E$44*(N130-0.5)</f>
        <v>976.5</v>
      </c>
      <c r="P130" s="1">
        <f>Summary!$E$32-SUM('Crossing Event Calculation'!$Q$22:$Q129)</f>
        <v>1.1609260966938262E-4</v>
      </c>
      <c r="Q130" s="1">
        <f t="shared" si="18"/>
        <v>9.207193502924584E-6</v>
      </c>
      <c r="R130" s="27" t="str">
        <f>IF(N130&gt;Summary!$E$45,"",Q130)</f>
        <v/>
      </c>
      <c r="T130">
        <f t="shared" si="19"/>
        <v>109</v>
      </c>
      <c r="U130">
        <f>Summary!$E$44*(T130-0.5)</f>
        <v>976.5</v>
      </c>
      <c r="V130" s="1">
        <f>Summary!$E$32-SUM('Crossing Event Calculation'!$W$22:$W129)</f>
        <v>5.8312627915173554E-3</v>
      </c>
      <c r="W130" s="1">
        <f t="shared" si="20"/>
        <v>2.6421705238394128E-4</v>
      </c>
      <c r="X130" s="27" t="str">
        <f>IF(T130&gt;Summary!$E$45,"",W130)</f>
        <v/>
      </c>
      <c r="AA130">
        <f t="shared" si="21"/>
        <v>109</v>
      </c>
      <c r="AB130">
        <f>Summary!$F$44*(AA130-0.5)</f>
        <v>781.19999999999993</v>
      </c>
      <c r="AC130" s="1">
        <f>IF(Summary!F$41=1,0,Summary!$F$31*(Summary!$F$41)*(1-Summary!$F$41)^$A129)</f>
        <v>4.9436825855563207E-12</v>
      </c>
      <c r="AD130" s="1" t="str">
        <f>IF(AA130&gt;Summary!$F$45,"",AC130)</f>
        <v/>
      </c>
      <c r="AG130">
        <f t="shared" si="22"/>
        <v>109</v>
      </c>
      <c r="AH130">
        <f>Summary!$F$44*(AG130-0.5)</f>
        <v>781.19999999999993</v>
      </c>
      <c r="AI130" s="1">
        <f>Summary!$F$32-SUM('Crossing Event Calculation'!$AJ$22:$AJ129)</f>
        <v>3.4141296322287573E-6</v>
      </c>
      <c r="AJ130" s="1">
        <f t="shared" si="25"/>
        <v>3.7336645149533222E-7</v>
      </c>
      <c r="AK130" s="27" t="str">
        <f>IF(AG130&gt;Summary!$F$45,"",AJ130)</f>
        <v/>
      </c>
      <c r="AN130">
        <f t="shared" si="23"/>
        <v>109</v>
      </c>
      <c r="AO130">
        <f>Summary!$F$44*(AN130-0.5)</f>
        <v>781.19999999999993</v>
      </c>
      <c r="AP130" s="1">
        <f>Summary!$F$32-SUM('Crossing Event Calculation'!$AQ$22:$AQ129)</f>
        <v>1.4421637688261102E-3</v>
      </c>
      <c r="AQ130" s="1">
        <f t="shared" si="26"/>
        <v>8.3757963809425354E-5</v>
      </c>
      <c r="AR130" s="27" t="str">
        <f>IF(AN130&gt;Summary!$F$45,"",AQ130)</f>
        <v/>
      </c>
      <c r="AT130">
        <f t="shared" si="24"/>
        <v>109</v>
      </c>
      <c r="AU130">
        <f>Summary!$F$44*(AT130-0.5)</f>
        <v>781.19999999999993</v>
      </c>
      <c r="AV130" s="1">
        <f>Summary!$F$32-SUM('Crossing Event Calculation'!$AW$22:$AW129)</f>
        <v>4.4012280255887437E-2</v>
      </c>
      <c r="AW130" s="1">
        <f t="shared" si="27"/>
        <v>1.2232172441280632E-3</v>
      </c>
      <c r="AX130" s="27" t="str">
        <f>IF(AT130&gt;Summary!$F$45,"",AW130)</f>
        <v/>
      </c>
    </row>
    <row r="131" spans="1:50">
      <c r="A131">
        <f t="shared" si="14"/>
        <v>110</v>
      </c>
      <c r="B131">
        <f>Summary!$E$44*(A131-0.5)</f>
        <v>985.5</v>
      </c>
      <c r="C131" s="1">
        <f>IF(Summary!E$41=1,0,Summary!$E$31*(Summary!$E$41)*(1-Summary!$E$41)^$A130)</f>
        <v>3.5116245232435568E-12</v>
      </c>
      <c r="D131" s="1" t="str">
        <f>IF(A131&gt;Summary!$E$45,"",C131)</f>
        <v/>
      </c>
      <c r="G131">
        <f t="shared" si="15"/>
        <v>110</v>
      </c>
      <c r="H131">
        <f>Summary!$E$44*(G131-0.5)</f>
        <v>985.5</v>
      </c>
      <c r="I131" s="1">
        <f>Summary!$E$32-SUM('Crossing Event Calculation'!$J$22:$J130)</f>
        <v>4.5278858884501005E-7</v>
      </c>
      <c r="J131" s="1">
        <f t="shared" si="16"/>
        <v>5.6292873217202967E-8</v>
      </c>
      <c r="K131" s="27" t="str">
        <f>IF(G131&gt;Summary!$E$45,"",J131)</f>
        <v/>
      </c>
      <c r="N131">
        <f t="shared" si="17"/>
        <v>110</v>
      </c>
      <c r="O131">
        <f>Summary!$E$44*(N131-0.5)</f>
        <v>985.5</v>
      </c>
      <c r="P131" s="1">
        <f>Summary!$E$32-SUM('Crossing Event Calculation'!$Q$22:$Q130)</f>
        <v>1.0688541616643565E-4</v>
      </c>
      <c r="Q131" s="1">
        <f t="shared" si="18"/>
        <v>8.4769798188500854E-6</v>
      </c>
      <c r="R131" s="27" t="str">
        <f>IF(N131&gt;Summary!$E$45,"",Q131)</f>
        <v/>
      </c>
      <c r="T131">
        <f t="shared" si="19"/>
        <v>110</v>
      </c>
      <c r="U131">
        <f>Summary!$E$44*(T131-0.5)</f>
        <v>985.5</v>
      </c>
      <c r="V131" s="1">
        <f>Summary!$E$32-SUM('Crossing Event Calculation'!$W$22:$W130)</f>
        <v>5.5670457391334693E-3</v>
      </c>
      <c r="W131" s="1">
        <f t="shared" si="20"/>
        <v>2.5224526286486899E-4</v>
      </c>
      <c r="X131" s="27" t="str">
        <f>IF(T131&gt;Summary!$E$45,"",W131)</f>
        <v/>
      </c>
      <c r="AA131">
        <f t="shared" si="21"/>
        <v>110</v>
      </c>
      <c r="AB131">
        <f>Summary!$F$44*(AA131-0.5)</f>
        <v>788.4</v>
      </c>
      <c r="AC131" s="1">
        <f>IF(Summary!F$41=1,0,Summary!$F$31*(Summary!$F$41)*(1-Summary!$F$41)^$A130)</f>
        <v>3.9549460684450569E-12</v>
      </c>
      <c r="AD131" s="1" t="str">
        <f>IF(AA131&gt;Summary!$F$45,"",AC131)</f>
        <v/>
      </c>
      <c r="AG131">
        <f t="shared" si="22"/>
        <v>110</v>
      </c>
      <c r="AH131">
        <f>Summary!$F$44*(AG131-0.5)</f>
        <v>788.4</v>
      </c>
      <c r="AI131" s="1">
        <f>Summary!$F$32-SUM('Crossing Event Calculation'!$AJ$22:$AJ130)</f>
        <v>3.0407631806950164E-6</v>
      </c>
      <c r="AJ131" s="1">
        <f t="shared" si="25"/>
        <v>3.325353987430809E-7</v>
      </c>
      <c r="AK131" s="27" t="str">
        <f>IF(AG131&gt;Summary!$F$45,"",AJ131)</f>
        <v/>
      </c>
      <c r="AN131">
        <f t="shared" si="23"/>
        <v>110</v>
      </c>
      <c r="AO131">
        <f>Summary!$F$44*(AN131-0.5)</f>
        <v>788.4</v>
      </c>
      <c r="AP131" s="1">
        <f>Summary!$F$32-SUM('Crossing Event Calculation'!$AQ$22:$AQ130)</f>
        <v>1.3584058050166714E-3</v>
      </c>
      <c r="AQ131" s="1">
        <f t="shared" si="26"/>
        <v>7.8893470155412329E-5</v>
      </c>
      <c r="AR131" s="27" t="str">
        <f>IF(AN131&gt;Summary!$F$45,"",AQ131)</f>
        <v/>
      </c>
      <c r="AT131">
        <f t="shared" si="24"/>
        <v>110</v>
      </c>
      <c r="AU131">
        <f>Summary!$F$44*(AT131-0.5)</f>
        <v>788.4</v>
      </c>
      <c r="AV131" s="1">
        <f>Summary!$F$32-SUM('Crossing Event Calculation'!$AW$22:$AW130)</f>
        <v>4.2789063011759332E-2</v>
      </c>
      <c r="AW131" s="1">
        <f t="shared" si="27"/>
        <v>1.1892208136401849E-3</v>
      </c>
      <c r="AX131" s="27" t="str">
        <f>IF(AT131&gt;Summary!$F$45,"",AW131)</f>
        <v/>
      </c>
    </row>
    <row r="132" spans="1:50">
      <c r="A132">
        <f t="shared" si="14"/>
        <v>111</v>
      </c>
      <c r="B132">
        <f>Summary!$E$44*(A132-0.5)</f>
        <v>994.5</v>
      </c>
      <c r="C132" s="1">
        <f>IF(Summary!E$41=1,0,Summary!$E$31*(Summary!$E$41)*(1-Summary!$E$41)^$A131)</f>
        <v>2.8092996185948452E-12</v>
      </c>
      <c r="D132" s="1" t="str">
        <f>IF(A132&gt;Summary!$E$45,"",C132)</f>
        <v/>
      </c>
      <c r="G132">
        <f t="shared" si="15"/>
        <v>111</v>
      </c>
      <c r="H132">
        <f>Summary!$E$44*(G132-0.5)</f>
        <v>994.5</v>
      </c>
      <c r="I132" s="1">
        <f>Summary!$E$32-SUM('Crossing Event Calculation'!$J$22:$J131)</f>
        <v>3.9649571559330354E-7</v>
      </c>
      <c r="J132" s="1">
        <f t="shared" si="16"/>
        <v>4.9294270215582046E-8</v>
      </c>
      <c r="K132" s="27" t="str">
        <f>IF(G132&gt;Summary!$E$45,"",J132)</f>
        <v/>
      </c>
      <c r="N132">
        <f t="shared" si="17"/>
        <v>111</v>
      </c>
      <c r="O132">
        <f>Summary!$E$44*(N132-0.5)</f>
        <v>994.5</v>
      </c>
      <c r="P132" s="1">
        <f>Summary!$E$32-SUM('Crossing Event Calculation'!$Q$22:$Q131)</f>
        <v>9.8408436347563466E-5</v>
      </c>
      <c r="Q132" s="1">
        <f t="shared" si="18"/>
        <v>7.8046786815510153E-6</v>
      </c>
      <c r="R132" s="27" t="str">
        <f>IF(N132&gt;Summary!$E$45,"",Q132)</f>
        <v/>
      </c>
      <c r="T132">
        <f t="shared" si="19"/>
        <v>111</v>
      </c>
      <c r="U132">
        <f>Summary!$E$44*(T132-0.5)</f>
        <v>994.5</v>
      </c>
      <c r="V132" s="1">
        <f>Summary!$E$32-SUM('Crossing Event Calculation'!$W$22:$W131)</f>
        <v>5.314800476268644E-3</v>
      </c>
      <c r="W132" s="1">
        <f t="shared" si="20"/>
        <v>2.4081592033396682E-4</v>
      </c>
      <c r="X132" s="27" t="str">
        <f>IF(T132&gt;Summary!$E$45,"",W132)</f>
        <v/>
      </c>
      <c r="AA132">
        <f t="shared" si="21"/>
        <v>111</v>
      </c>
      <c r="AB132">
        <f>Summary!$F$44*(AA132-0.5)</f>
        <v>795.59999999999991</v>
      </c>
      <c r="AC132" s="1">
        <f>IF(Summary!F$41=1,0,Summary!$F$31*(Summary!$F$41)*(1-Summary!$F$41)^$A131)</f>
        <v>3.1639568547560454E-12</v>
      </c>
      <c r="AD132" s="1" t="str">
        <f>IF(AA132&gt;Summary!$F$45,"",AC132)</f>
        <v/>
      </c>
      <c r="AG132">
        <f t="shared" si="22"/>
        <v>111</v>
      </c>
      <c r="AH132">
        <f>Summary!$F$44*(AG132-0.5)</f>
        <v>795.59999999999991</v>
      </c>
      <c r="AI132" s="1">
        <f>Summary!$F$32-SUM('Crossing Event Calculation'!$AJ$22:$AJ131)</f>
        <v>2.7082277819223677E-6</v>
      </c>
      <c r="AJ132" s="1">
        <f t="shared" si="25"/>
        <v>2.9616959685193288E-7</v>
      </c>
      <c r="AK132" s="27" t="str">
        <f>IF(AG132&gt;Summary!$F$45,"",AJ132)</f>
        <v/>
      </c>
      <c r="AN132">
        <f t="shared" si="23"/>
        <v>111</v>
      </c>
      <c r="AO132">
        <f>Summary!$F$44*(AN132-0.5)</f>
        <v>795.59999999999991</v>
      </c>
      <c r="AP132" s="1">
        <f>Summary!$F$32-SUM('Crossing Event Calculation'!$AQ$22:$AQ131)</f>
        <v>1.2795123348612325E-3</v>
      </c>
      <c r="AQ132" s="1">
        <f t="shared" si="26"/>
        <v>7.4311496484379136E-5</v>
      </c>
      <c r="AR132" s="27" t="str">
        <f>IF(AN132&gt;Summary!$F$45,"",AQ132)</f>
        <v/>
      </c>
      <c r="AT132">
        <f t="shared" si="24"/>
        <v>111</v>
      </c>
      <c r="AU132">
        <f>Summary!$F$44*(AT132-0.5)</f>
        <v>795.59999999999991</v>
      </c>
      <c r="AV132" s="1">
        <f>Summary!$F$32-SUM('Crossing Event Calculation'!$AW$22:$AW131)</f>
        <v>4.1599842198119186E-2</v>
      </c>
      <c r="AW132" s="1">
        <f t="shared" si="27"/>
        <v>1.1561692335388324E-3</v>
      </c>
      <c r="AX132" s="27" t="str">
        <f>IF(AT132&gt;Summary!$F$45,"",AW132)</f>
        <v/>
      </c>
    </row>
    <row r="133" spans="1:50">
      <c r="A133">
        <f t="shared" si="14"/>
        <v>112</v>
      </c>
      <c r="B133">
        <f>Summary!$E$44*(A133-0.5)</f>
        <v>1003.5</v>
      </c>
      <c r="C133" s="1">
        <f>IF(Summary!E$41=1,0,Summary!$E$31*(Summary!$E$41)*(1-Summary!$E$41)^$A132)</f>
        <v>2.2474396948758768E-12</v>
      </c>
      <c r="D133" s="1" t="str">
        <f>IF(A133&gt;Summary!$E$45,"",C133)</f>
        <v/>
      </c>
      <c r="G133">
        <f t="shared" si="15"/>
        <v>112</v>
      </c>
      <c r="H133">
        <f>Summary!$E$44*(G133-0.5)</f>
        <v>1003.5</v>
      </c>
      <c r="I133" s="1">
        <f>Summary!$E$32-SUM('Crossing Event Calculation'!$J$22:$J132)</f>
        <v>3.4720144537203623E-7</v>
      </c>
      <c r="J133" s="1">
        <f t="shared" si="16"/>
        <v>4.3165767483261194E-8</v>
      </c>
      <c r="K133" s="27" t="str">
        <f>IF(G133&gt;Summary!$E$45,"",J133)</f>
        <v/>
      </c>
      <c r="N133">
        <f t="shared" si="17"/>
        <v>112</v>
      </c>
      <c r="O133">
        <f>Summary!$E$44*(N133-0.5)</f>
        <v>1003.5</v>
      </c>
      <c r="P133" s="1">
        <f>Summary!$E$32-SUM('Crossing Event Calculation'!$Q$22:$Q132)</f>
        <v>9.0603757666007922E-5</v>
      </c>
      <c r="Q133" s="1">
        <f t="shared" si="18"/>
        <v>7.1856971025006502E-6</v>
      </c>
      <c r="R133" s="27" t="str">
        <f>IF(N133&gt;Summary!$E$45,"",Q133)</f>
        <v/>
      </c>
      <c r="T133">
        <f t="shared" si="19"/>
        <v>112</v>
      </c>
      <c r="U133">
        <f>Summary!$E$44*(T133-0.5)</f>
        <v>1003.5</v>
      </c>
      <c r="V133" s="1">
        <f>Summary!$E$32-SUM('Crossing Event Calculation'!$W$22:$W132)</f>
        <v>5.073984555934663E-3</v>
      </c>
      <c r="W133" s="1">
        <f t="shared" si="20"/>
        <v>2.2990444628235511E-4</v>
      </c>
      <c r="X133" s="27" t="str">
        <f>IF(T133&gt;Summary!$E$45,"",W133)</f>
        <v/>
      </c>
      <c r="AA133">
        <f t="shared" si="21"/>
        <v>112</v>
      </c>
      <c r="AB133">
        <f>Summary!$F$44*(AA133-0.5)</f>
        <v>802.8</v>
      </c>
      <c r="AC133" s="1">
        <f>IF(Summary!F$41=1,0,Summary!$F$31*(Summary!$F$41)*(1-Summary!$F$41)^$A132)</f>
        <v>2.5311654838048366E-12</v>
      </c>
      <c r="AD133" s="1" t="str">
        <f>IF(AA133&gt;Summary!$F$45,"",AC133)</f>
        <v/>
      </c>
      <c r="AG133">
        <f t="shared" si="22"/>
        <v>112</v>
      </c>
      <c r="AH133">
        <f>Summary!$F$44*(AG133-0.5)</f>
        <v>802.8</v>
      </c>
      <c r="AI133" s="1">
        <f>Summary!$F$32-SUM('Crossing Event Calculation'!$AJ$22:$AJ132)</f>
        <v>2.4120581850750611E-6</v>
      </c>
      <c r="AJ133" s="1">
        <f t="shared" si="25"/>
        <v>2.6378072960687311E-7</v>
      </c>
      <c r="AK133" s="27" t="str">
        <f>IF(AG133&gt;Summary!$F$45,"",AJ133)</f>
        <v/>
      </c>
      <c r="AN133">
        <f t="shared" si="23"/>
        <v>112</v>
      </c>
      <c r="AO133">
        <f>Summary!$F$44*(AN133-0.5)</f>
        <v>802.8</v>
      </c>
      <c r="AP133" s="1">
        <f>Summary!$F$32-SUM('Crossing Event Calculation'!$AQ$22:$AQ132)</f>
        <v>1.2052008383768298E-3</v>
      </c>
      <c r="AQ133" s="1">
        <f t="shared" si="26"/>
        <v>6.9995634605369932E-5</v>
      </c>
      <c r="AR133" s="27" t="str">
        <f>IF(AN133&gt;Summary!$F$45,"",AQ133)</f>
        <v/>
      </c>
      <c r="AT133">
        <f t="shared" si="24"/>
        <v>112</v>
      </c>
      <c r="AU133">
        <f>Summary!$F$44*(AT133-0.5)</f>
        <v>802.8</v>
      </c>
      <c r="AV133" s="1">
        <f>Summary!$F$32-SUM('Crossing Event Calculation'!$AW$22:$AW132)</f>
        <v>4.0443672964580402E-2</v>
      </c>
      <c r="AW133" s="1">
        <f t="shared" si="27"/>
        <v>1.1240362439420078E-3</v>
      </c>
      <c r="AX133" s="27" t="str">
        <f>IF(AT133&gt;Summary!$F$45,"",AW133)</f>
        <v/>
      </c>
    </row>
    <row r="134" spans="1:50">
      <c r="A134">
        <f t="shared" si="14"/>
        <v>113</v>
      </c>
      <c r="B134">
        <f>Summary!$E$44*(A134-0.5)</f>
        <v>1012.5</v>
      </c>
      <c r="C134" s="1">
        <f>IF(Summary!E$41=1,0,Summary!$E$31*(Summary!$E$41)*(1-Summary!$E$41)^$A133)</f>
        <v>1.7979517559007016E-12</v>
      </c>
      <c r="D134" s="1" t="str">
        <f>IF(A134&gt;Summary!$E$45,"",C134)</f>
        <v/>
      </c>
      <c r="G134">
        <f t="shared" si="15"/>
        <v>113</v>
      </c>
      <c r="H134">
        <f>Summary!$E$44*(G134-0.5)</f>
        <v>1012.5</v>
      </c>
      <c r="I134" s="1">
        <f>Summary!$E$32-SUM('Crossing Event Calculation'!$J$22:$J133)</f>
        <v>3.0403567785608487E-7</v>
      </c>
      <c r="J134" s="1">
        <f t="shared" si="16"/>
        <v>3.7799189928166333E-8</v>
      </c>
      <c r="K134" s="27" t="str">
        <f>IF(G134&gt;Summary!$E$45,"",J134)</f>
        <v/>
      </c>
      <c r="N134">
        <f t="shared" si="17"/>
        <v>113</v>
      </c>
      <c r="O134">
        <f>Summary!$E$44*(N134-0.5)</f>
        <v>1012.5</v>
      </c>
      <c r="P134" s="1">
        <f>Summary!$E$32-SUM('Crossing Event Calculation'!$Q$22:$Q133)</f>
        <v>8.341806056355594E-5</v>
      </c>
      <c r="Q134" s="1">
        <f t="shared" si="18"/>
        <v>6.6158063586876229E-6</v>
      </c>
      <c r="R134" s="27" t="str">
        <f>IF(N134&gt;Summary!$E$45,"",Q134)</f>
        <v/>
      </c>
      <c r="T134">
        <f t="shared" si="19"/>
        <v>113</v>
      </c>
      <c r="U134">
        <f>Summary!$E$44*(T134-0.5)</f>
        <v>1012.5</v>
      </c>
      <c r="V134" s="1">
        <f>Summary!$E$32-SUM('Crossing Event Calculation'!$W$22:$W133)</f>
        <v>4.8440801096523156E-3</v>
      </c>
      <c r="W134" s="1">
        <f t="shared" si="20"/>
        <v>2.1948737586408341E-4</v>
      </c>
      <c r="X134" s="27" t="str">
        <f>IF(T134&gt;Summary!$E$45,"",W134)</f>
        <v/>
      </c>
      <c r="AA134">
        <f t="shared" si="21"/>
        <v>113</v>
      </c>
      <c r="AB134">
        <f>Summary!$F$44*(AA134-0.5)</f>
        <v>809.99999999999989</v>
      </c>
      <c r="AC134" s="1">
        <f>IF(Summary!F$41=1,0,Summary!$F$31*(Summary!$F$41)*(1-Summary!$F$41)^$A133)</f>
        <v>2.0249323870438698E-12</v>
      </c>
      <c r="AD134" s="1" t="str">
        <f>IF(AA134&gt;Summary!$F$45,"",AC134)</f>
        <v/>
      </c>
      <c r="AG134">
        <f t="shared" si="22"/>
        <v>113</v>
      </c>
      <c r="AH134">
        <f>Summary!$F$44*(AG134-0.5)</f>
        <v>809.99999999999989</v>
      </c>
      <c r="AI134" s="1">
        <f>Summary!$F$32-SUM('Crossing Event Calculation'!$AJ$22:$AJ133)</f>
        <v>2.1482774554826278E-6</v>
      </c>
      <c r="AJ134" s="1">
        <f t="shared" si="25"/>
        <v>2.3493388265323708E-7</v>
      </c>
      <c r="AK134" s="27" t="str">
        <f>IF(AG134&gt;Summary!$F$45,"",AJ134)</f>
        <v/>
      </c>
      <c r="AN134">
        <f t="shared" si="23"/>
        <v>113</v>
      </c>
      <c r="AO134">
        <f>Summary!$F$44*(AN134-0.5)</f>
        <v>809.99999999999989</v>
      </c>
      <c r="AP134" s="1">
        <f>Summary!$F$32-SUM('Crossing Event Calculation'!$AQ$22:$AQ133)</f>
        <v>1.1352052037714166E-3</v>
      </c>
      <c r="AQ134" s="1">
        <f t="shared" si="26"/>
        <v>6.5930429282072943E-5</v>
      </c>
      <c r="AR134" s="27" t="str">
        <f>IF(AN134&gt;Summary!$F$45,"",AQ134)</f>
        <v/>
      </c>
      <c r="AT134">
        <f t="shared" si="24"/>
        <v>113</v>
      </c>
      <c r="AU134">
        <f>Summary!$F$44*(AT134-0.5)</f>
        <v>809.99999999999989</v>
      </c>
      <c r="AV134" s="1">
        <f>Summary!$F$32-SUM('Crossing Event Calculation'!$AW$22:$AW133)</f>
        <v>3.9319636720638429E-2</v>
      </c>
      <c r="AW134" s="1">
        <f t="shared" si="27"/>
        <v>1.0927963147990309E-3</v>
      </c>
      <c r="AX134" s="27" t="str">
        <f>IF(AT134&gt;Summary!$F$45,"",AW134)</f>
        <v/>
      </c>
    </row>
    <row r="135" spans="1:50">
      <c r="A135">
        <f t="shared" si="14"/>
        <v>114</v>
      </c>
      <c r="B135">
        <f>Summary!$E$44*(A135-0.5)</f>
        <v>1021.5</v>
      </c>
      <c r="C135" s="1">
        <f>IF(Summary!E$41=1,0,Summary!$E$31*(Summary!$E$41)*(1-Summary!$E$41)^$A134)</f>
        <v>1.4383614047205614E-12</v>
      </c>
      <c r="D135" s="1" t="str">
        <f>IF(A135&gt;Summary!$E$45,"",C135)</f>
        <v/>
      </c>
      <c r="G135">
        <f t="shared" si="15"/>
        <v>114</v>
      </c>
      <c r="H135">
        <f>Summary!$E$44*(G135-0.5)</f>
        <v>1021.5</v>
      </c>
      <c r="I135" s="1">
        <f>Summary!$E$32-SUM('Crossing Event Calculation'!$J$22:$J134)</f>
        <v>2.6623648796686439E-7</v>
      </c>
      <c r="J135" s="1">
        <f t="shared" si="16"/>
        <v>3.309981132948167E-8</v>
      </c>
      <c r="K135" s="27" t="str">
        <f>IF(G135&gt;Summary!$E$45,"",J135)</f>
        <v/>
      </c>
      <c r="N135">
        <f t="shared" si="17"/>
        <v>114</v>
      </c>
      <c r="O135">
        <f>Summary!$E$44*(N135-0.5)</f>
        <v>1021.5</v>
      </c>
      <c r="P135" s="1">
        <f>Summary!$E$32-SUM('Crossing Event Calculation'!$Q$22:$Q134)</f>
        <v>7.6802254204921816E-5</v>
      </c>
      <c r="Q135" s="1">
        <f t="shared" si="18"/>
        <v>6.0911131030592413E-6</v>
      </c>
      <c r="R135" s="27" t="str">
        <f>IF(N135&gt;Summary!$E$45,"",Q135)</f>
        <v/>
      </c>
      <c r="T135">
        <f t="shared" si="19"/>
        <v>114</v>
      </c>
      <c r="U135">
        <f>Summary!$E$44*(T135-0.5)</f>
        <v>1021.5</v>
      </c>
      <c r="V135" s="1">
        <f>Summary!$E$32-SUM('Crossing Event Calculation'!$W$22:$W134)</f>
        <v>4.6245927337882353E-3</v>
      </c>
      <c r="W135" s="1">
        <f t="shared" si="20"/>
        <v>2.0954230743556838E-4</v>
      </c>
      <c r="X135" s="27" t="str">
        <f>IF(T135&gt;Summary!$E$45,"",W135)</f>
        <v/>
      </c>
      <c r="AA135">
        <f t="shared" si="21"/>
        <v>114</v>
      </c>
      <c r="AB135">
        <f>Summary!$F$44*(AA135-0.5)</f>
        <v>817.19999999999993</v>
      </c>
      <c r="AC135" s="1">
        <f>IF(Summary!F$41=1,0,Summary!$F$31*(Summary!$F$41)*(1-Summary!$F$41)^$A134)</f>
        <v>1.6199459096350957E-12</v>
      </c>
      <c r="AD135" s="1" t="str">
        <f>IF(AA135&gt;Summary!$F$45,"",AC135)</f>
        <v/>
      </c>
      <c r="AG135">
        <f t="shared" si="22"/>
        <v>114</v>
      </c>
      <c r="AH135">
        <f>Summary!$F$44*(AG135-0.5)</f>
        <v>817.19999999999993</v>
      </c>
      <c r="AI135" s="1">
        <f>Summary!$F$32-SUM('Crossing Event Calculation'!$AJ$22:$AJ134)</f>
        <v>1.9133435728013737E-6</v>
      </c>
      <c r="AJ135" s="1">
        <f t="shared" si="25"/>
        <v>2.0924170351490164E-7</v>
      </c>
      <c r="AK135" s="27" t="str">
        <f>IF(AG135&gt;Summary!$F$45,"",AJ135)</f>
        <v/>
      </c>
      <c r="AN135">
        <f t="shared" si="23"/>
        <v>114</v>
      </c>
      <c r="AO135">
        <f>Summary!$F$44*(AN135-0.5)</f>
        <v>817.19999999999993</v>
      </c>
      <c r="AP135" s="1">
        <f>Summary!$F$32-SUM('Crossing Event Calculation'!$AQ$22:$AQ134)</f>
        <v>1.0692747744893705E-3</v>
      </c>
      <c r="AQ135" s="1">
        <f t="shared" si="26"/>
        <v>6.2101322887144966E-5</v>
      </c>
      <c r="AR135" s="27" t="str">
        <f>IF(AN135&gt;Summary!$F$45,"",AQ135)</f>
        <v/>
      </c>
      <c r="AT135">
        <f t="shared" si="24"/>
        <v>114</v>
      </c>
      <c r="AU135">
        <f>Summary!$F$44*(AT135-0.5)</f>
        <v>817.19999999999993</v>
      </c>
      <c r="AV135" s="1">
        <f>Summary!$F$32-SUM('Crossing Event Calculation'!$AW$22:$AW134)</f>
        <v>3.8226840405839346E-2</v>
      </c>
      <c r="AW135" s="1">
        <f t="shared" si="27"/>
        <v>1.0624246256066032E-3</v>
      </c>
      <c r="AX135" s="27" t="str">
        <f>IF(AT135&gt;Summary!$F$45,"",AW135)</f>
        <v/>
      </c>
    </row>
    <row r="136" spans="1:50">
      <c r="A136">
        <f t="shared" si="14"/>
        <v>115</v>
      </c>
      <c r="B136">
        <f>Summary!$E$44*(A136-0.5)</f>
        <v>1030.5</v>
      </c>
      <c r="C136" s="1">
        <f>IF(Summary!E$41=1,0,Summary!$E$31*(Summary!$E$41)*(1-Summary!$E$41)^$A135)</f>
        <v>1.1506891237764491E-12</v>
      </c>
      <c r="D136" s="1" t="str">
        <f>IF(A136&gt;Summary!$E$45,"",C136)</f>
        <v/>
      </c>
      <c r="G136">
        <f t="shared" si="15"/>
        <v>115</v>
      </c>
      <c r="H136">
        <f>Summary!$E$44*(G136-0.5)</f>
        <v>1030.5</v>
      </c>
      <c r="I136" s="1">
        <f>Summary!$E$32-SUM('Crossing Event Calculation'!$J$22:$J135)</f>
        <v>2.3313667663060755E-7</v>
      </c>
      <c r="J136" s="1">
        <f t="shared" si="16"/>
        <v>2.8984682262695386E-8</v>
      </c>
      <c r="K136" s="27" t="str">
        <f>IF(G136&gt;Summary!$E$45,"",J136)</f>
        <v/>
      </c>
      <c r="N136">
        <f t="shared" si="17"/>
        <v>115</v>
      </c>
      <c r="O136">
        <f>Summary!$E$44*(N136-0.5)</f>
        <v>1030.5</v>
      </c>
      <c r="P136" s="1">
        <f>Summary!$E$32-SUM('Crossing Event Calculation'!$Q$22:$Q135)</f>
        <v>7.0711141101909014E-5</v>
      </c>
      <c r="Q136" s="1">
        <f t="shared" si="18"/>
        <v>5.60803276618549E-6</v>
      </c>
      <c r="R136" s="27" t="str">
        <f>IF(N136&gt;Summary!$E$45,"",Q136)</f>
        <v/>
      </c>
      <c r="T136">
        <f t="shared" si="19"/>
        <v>115</v>
      </c>
      <c r="U136">
        <f>Summary!$E$44*(T136-0.5)</f>
        <v>1030.5</v>
      </c>
      <c r="V136" s="1">
        <f>Summary!$E$32-SUM('Crossing Event Calculation'!$W$22:$W135)</f>
        <v>4.4150504263527068E-3</v>
      </c>
      <c r="W136" s="1">
        <f t="shared" si="20"/>
        <v>2.000478543814404E-4</v>
      </c>
      <c r="X136" s="27" t="str">
        <f>IF(T136&gt;Summary!$E$45,"",W136)</f>
        <v/>
      </c>
      <c r="AA136">
        <f t="shared" si="21"/>
        <v>115</v>
      </c>
      <c r="AB136">
        <f>Summary!$F$44*(AA136-0.5)</f>
        <v>824.39999999999986</v>
      </c>
      <c r="AC136" s="1">
        <f>IF(Summary!F$41=1,0,Summary!$F$31*(Summary!$F$41)*(1-Summary!$F$41)^$A135)</f>
        <v>1.2959567277080766E-12</v>
      </c>
      <c r="AD136" s="1" t="str">
        <f>IF(AA136&gt;Summary!$F$45,"",AC136)</f>
        <v/>
      </c>
      <c r="AG136">
        <f t="shared" si="22"/>
        <v>115</v>
      </c>
      <c r="AH136">
        <f>Summary!$F$44*(AG136-0.5)</f>
        <v>824.39999999999986</v>
      </c>
      <c r="AI136" s="1">
        <f>Summary!$F$32-SUM('Crossing Event Calculation'!$AJ$22:$AJ135)</f>
        <v>1.7041018692820487E-6</v>
      </c>
      <c r="AJ136" s="1">
        <f t="shared" si="25"/>
        <v>1.8635920028175719E-7</v>
      </c>
      <c r="AK136" s="27" t="str">
        <f>IF(AG136&gt;Summary!$F$45,"",AJ136)</f>
        <v/>
      </c>
      <c r="AN136">
        <f t="shared" si="23"/>
        <v>115</v>
      </c>
      <c r="AO136">
        <f>Summary!$F$44*(AN136-0.5)</f>
        <v>824.39999999999986</v>
      </c>
      <c r="AP136" s="1">
        <f>Summary!$F$32-SUM('Crossing Event Calculation'!$AQ$22:$AQ135)</f>
        <v>1.0071734516021724E-3</v>
      </c>
      <c r="AQ136" s="1">
        <f t="shared" si="26"/>
        <v>5.849460327087193E-5</v>
      </c>
      <c r="AR136" s="27" t="str">
        <f>IF(AN136&gt;Summary!$F$45,"",AQ136)</f>
        <v/>
      </c>
      <c r="AT136">
        <f t="shared" si="24"/>
        <v>115</v>
      </c>
      <c r="AU136">
        <f>Summary!$F$44*(AT136-0.5)</f>
        <v>824.39999999999986</v>
      </c>
      <c r="AV136" s="1">
        <f>Summary!$F$32-SUM('Crossing Event Calculation'!$AW$22:$AW135)</f>
        <v>3.7164415780232773E-2</v>
      </c>
      <c r="AW136" s="1">
        <f t="shared" si="27"/>
        <v>1.0328970456886229E-3</v>
      </c>
      <c r="AX136" s="27" t="str">
        <f>IF(AT136&gt;Summary!$F$45,"",AW136)</f>
        <v/>
      </c>
    </row>
    <row r="137" spans="1:50">
      <c r="A137">
        <f t="shared" si="14"/>
        <v>116</v>
      </c>
      <c r="B137">
        <f>Summary!$E$44*(A137-0.5)</f>
        <v>1039.5</v>
      </c>
      <c r="C137" s="1">
        <f>IF(Summary!E$41=1,0,Summary!$E$31*(Summary!$E$41)*(1-Summary!$E$41)^$A136)</f>
        <v>9.2055129902115947E-13</v>
      </c>
      <c r="D137" s="1" t="str">
        <f>IF(A137&gt;Summary!$E$45,"",C137)</f>
        <v/>
      </c>
      <c r="G137">
        <f t="shared" si="15"/>
        <v>116</v>
      </c>
      <c r="H137">
        <f>Summary!$E$44*(G137-0.5)</f>
        <v>1039.5</v>
      </c>
      <c r="I137" s="1">
        <f>Summary!$E$32-SUM('Crossing Event Calculation'!$J$22:$J136)</f>
        <v>2.041519944206982E-7</v>
      </c>
      <c r="J137" s="1">
        <f t="shared" si="16"/>
        <v>2.5381166005703639E-8</v>
      </c>
      <c r="K137" s="27" t="str">
        <f>IF(G137&gt;Summary!$E$45,"",J137)</f>
        <v/>
      </c>
      <c r="N137">
        <f t="shared" si="17"/>
        <v>116</v>
      </c>
      <c r="O137">
        <f>Summary!$E$44*(N137-0.5)</f>
        <v>1039.5</v>
      </c>
      <c r="P137" s="1">
        <f>Summary!$E$32-SUM('Crossing Event Calculation'!$Q$22:$Q136)</f>
        <v>6.5103108335740068E-5</v>
      </c>
      <c r="Q137" s="1">
        <f t="shared" si="18"/>
        <v>5.1632650673982306E-6</v>
      </c>
      <c r="R137" s="27" t="str">
        <f>IF(N137&gt;Summary!$E$45,"",Q137)</f>
        <v/>
      </c>
      <c r="T137">
        <f t="shared" si="19"/>
        <v>116</v>
      </c>
      <c r="U137">
        <f>Summary!$E$44*(T137-0.5)</f>
        <v>1039.5</v>
      </c>
      <c r="V137" s="1">
        <f>Summary!$E$32-SUM('Crossing Event Calculation'!$W$22:$W136)</f>
        <v>4.2150025719712714E-3</v>
      </c>
      <c r="W137" s="1">
        <f t="shared" si="20"/>
        <v>1.9098359912316534E-4</v>
      </c>
      <c r="X137" s="27" t="str">
        <f>IF(T137&gt;Summary!$E$45,"",W137)</f>
        <v/>
      </c>
      <c r="AA137">
        <f t="shared" si="21"/>
        <v>116</v>
      </c>
      <c r="AB137">
        <f>Summary!$F$44*(AA137-0.5)</f>
        <v>831.59999999999991</v>
      </c>
      <c r="AC137" s="1">
        <f>IF(Summary!F$41=1,0,Summary!$F$31*(Summary!$F$41)*(1-Summary!$F$41)^$A136)</f>
        <v>1.0367653821664614E-12</v>
      </c>
      <c r="AD137" s="1" t="str">
        <f>IF(AA137&gt;Summary!$F$45,"",AC137)</f>
        <v/>
      </c>
      <c r="AG137">
        <f t="shared" si="22"/>
        <v>116</v>
      </c>
      <c r="AH137">
        <f>Summary!$F$44*(AG137-0.5)</f>
        <v>831.59999999999991</v>
      </c>
      <c r="AI137" s="1">
        <f>Summary!$F$32-SUM('Crossing Event Calculation'!$AJ$22:$AJ136)</f>
        <v>1.5177426689882978E-6</v>
      </c>
      <c r="AJ137" s="1">
        <f t="shared" si="25"/>
        <v>1.6597910906894542E-7</v>
      </c>
      <c r="AK137" s="27" t="str">
        <f>IF(AG137&gt;Summary!$F$45,"",AJ137)</f>
        <v/>
      </c>
      <c r="AN137">
        <f t="shared" si="23"/>
        <v>116</v>
      </c>
      <c r="AO137">
        <f>Summary!$F$44*(AN137-0.5)</f>
        <v>831.59999999999991</v>
      </c>
      <c r="AP137" s="1">
        <f>Summary!$F$32-SUM('Crossing Event Calculation'!$AQ$22:$AQ136)</f>
        <v>9.4867884833127469E-4</v>
      </c>
      <c r="AQ137" s="1">
        <f t="shared" si="26"/>
        <v>5.5097354657561848E-5</v>
      </c>
      <c r="AR137" s="27" t="str">
        <f>IF(AN137&gt;Summary!$F$45,"",AQ137)</f>
        <v/>
      </c>
      <c r="AT137">
        <f t="shared" si="24"/>
        <v>116</v>
      </c>
      <c r="AU137">
        <f>Summary!$F$44*(AT137-0.5)</f>
        <v>831.59999999999991</v>
      </c>
      <c r="AV137" s="1">
        <f>Summary!$F$32-SUM('Crossing Event Calculation'!$AW$22:$AW136)</f>
        <v>3.6131518734544121E-2</v>
      </c>
      <c r="AW137" s="1">
        <f t="shared" si="27"/>
        <v>1.004190115024055E-3</v>
      </c>
      <c r="AX137" s="27" t="str">
        <f>IF(AT137&gt;Summary!$F$45,"",AW137)</f>
        <v/>
      </c>
    </row>
    <row r="138" spans="1:50">
      <c r="A138">
        <f t="shared" si="14"/>
        <v>117</v>
      </c>
      <c r="B138">
        <f>Summary!$E$44*(A138-0.5)</f>
        <v>1048.5</v>
      </c>
      <c r="C138" s="1">
        <f>IF(Summary!E$41=1,0,Summary!$E$31*(Summary!$E$41)*(1-Summary!$E$41)^$A137)</f>
        <v>7.364410392169278E-13</v>
      </c>
      <c r="D138" s="1" t="str">
        <f>IF(A138&gt;Summary!$E$45,"",C138)</f>
        <v/>
      </c>
      <c r="G138">
        <f t="shared" si="15"/>
        <v>117</v>
      </c>
      <c r="H138">
        <f>Summary!$E$44*(G138-0.5)</f>
        <v>1048.5</v>
      </c>
      <c r="I138" s="1">
        <f>Summary!$E$32-SUM('Crossing Event Calculation'!$J$22:$J137)</f>
        <v>1.7877082836292857E-7</v>
      </c>
      <c r="J138" s="1">
        <f t="shared" si="16"/>
        <v>2.2225656352425091E-8</v>
      </c>
      <c r="K138" s="27" t="str">
        <f>IF(G138&gt;Summary!$E$45,"",J138)</f>
        <v/>
      </c>
      <c r="N138">
        <f t="shared" si="17"/>
        <v>117</v>
      </c>
      <c r="O138">
        <f>Summary!$E$44*(N138-0.5)</f>
        <v>1048.5</v>
      </c>
      <c r="P138" s="1">
        <f>Summary!$E$32-SUM('Crossing Event Calculation'!$Q$22:$Q137)</f>
        <v>5.9939843268352888E-5</v>
      </c>
      <c r="Q138" s="1">
        <f t="shared" si="18"/>
        <v>4.7537714681268351E-6</v>
      </c>
      <c r="R138" s="27" t="str">
        <f>IF(N138&gt;Summary!$E$45,"",Q138)</f>
        <v/>
      </c>
      <c r="T138">
        <f t="shared" si="19"/>
        <v>117</v>
      </c>
      <c r="U138">
        <f>Summary!$E$44*(T138-0.5)</f>
        <v>1048.5</v>
      </c>
      <c r="V138" s="1">
        <f>Summary!$E$32-SUM('Crossing Event Calculation'!$W$22:$W137)</f>
        <v>4.024018972848098E-3</v>
      </c>
      <c r="W138" s="1">
        <f t="shared" si="20"/>
        <v>1.8233004921157397E-4</v>
      </c>
      <c r="X138" s="27" t="str">
        <f>IF(T138&gt;Summary!$E$45,"",W138)</f>
        <v/>
      </c>
      <c r="AA138">
        <f t="shared" si="21"/>
        <v>117</v>
      </c>
      <c r="AB138">
        <f>Summary!$F$44*(AA138-0.5)</f>
        <v>838.8</v>
      </c>
      <c r="AC138" s="1">
        <f>IF(Summary!F$41=1,0,Summary!$F$31*(Summary!$F$41)*(1-Summary!$F$41)^$A137)</f>
        <v>8.2941230573316955E-13</v>
      </c>
      <c r="AD138" s="1" t="str">
        <f>IF(AA138&gt;Summary!$F$45,"",AC138)</f>
        <v/>
      </c>
      <c r="AG138">
        <f t="shared" si="22"/>
        <v>117</v>
      </c>
      <c r="AH138">
        <f>Summary!$F$44*(AG138-0.5)</f>
        <v>838.8</v>
      </c>
      <c r="AI138" s="1">
        <f>Summary!$F$32-SUM('Crossing Event Calculation'!$AJ$22:$AJ137)</f>
        <v>1.3517635598647715E-6</v>
      </c>
      <c r="AJ138" s="1">
        <f t="shared" si="25"/>
        <v>1.4782776812078327E-7</v>
      </c>
      <c r="AK138" s="27" t="str">
        <f>IF(AG138&gt;Summary!$F$45,"",AJ138)</f>
        <v/>
      </c>
      <c r="AN138">
        <f t="shared" si="23"/>
        <v>117</v>
      </c>
      <c r="AO138">
        <f>Summary!$F$44*(AN138-0.5)</f>
        <v>838.8</v>
      </c>
      <c r="AP138" s="1">
        <f>Summary!$F$32-SUM('Crossing Event Calculation'!$AQ$22:$AQ137)</f>
        <v>8.9358149367368966E-4</v>
      </c>
      <c r="AQ138" s="1">
        <f t="shared" si="26"/>
        <v>5.1897411393724718E-5</v>
      </c>
      <c r="AR138" s="27" t="str">
        <f>IF(AN138&gt;Summary!$F$45,"",AQ138)</f>
        <v/>
      </c>
      <c r="AT138">
        <f t="shared" si="24"/>
        <v>117</v>
      </c>
      <c r="AU138">
        <f>Summary!$F$44*(AT138-0.5)</f>
        <v>838.8</v>
      </c>
      <c r="AV138" s="1">
        <f>Summary!$F$32-SUM('Crossing Event Calculation'!$AW$22:$AW137)</f>
        <v>3.512732861952006E-2</v>
      </c>
      <c r="AW138" s="1">
        <f t="shared" si="27"/>
        <v>9.7628102560767414E-4</v>
      </c>
      <c r="AX138" s="27" t="str">
        <f>IF(AT138&gt;Summary!$F$45,"",AW138)</f>
        <v/>
      </c>
    </row>
    <row r="139" spans="1:50">
      <c r="A139">
        <f t="shared" si="14"/>
        <v>118</v>
      </c>
      <c r="B139">
        <f>Summary!$E$44*(A139-0.5)</f>
        <v>1057.5</v>
      </c>
      <c r="C139" s="1">
        <f>IF(Summary!E$41=1,0,Summary!$E$31*(Summary!$E$41)*(1-Summary!$E$41)^$A138)</f>
        <v>5.8915283137354232E-13</v>
      </c>
      <c r="D139" s="1" t="str">
        <f>IF(A139&gt;Summary!$E$45,"",C139)</f>
        <v/>
      </c>
      <c r="G139">
        <f t="shared" si="15"/>
        <v>118</v>
      </c>
      <c r="H139">
        <f>Summary!$E$44*(G139-0.5)</f>
        <v>1057.5</v>
      </c>
      <c r="I139" s="1">
        <f>Summary!$E$32-SUM('Crossing Event Calculation'!$J$22:$J138)</f>
        <v>1.5654517204755081E-7</v>
      </c>
      <c r="J139" s="1">
        <f t="shared" si="16"/>
        <v>1.946245497333964E-8</v>
      </c>
      <c r="K139" s="27" t="str">
        <f>IF(G139&gt;Summary!$E$45,"",J139)</f>
        <v/>
      </c>
      <c r="N139">
        <f t="shared" si="17"/>
        <v>118</v>
      </c>
      <c r="O139">
        <f>Summary!$E$44*(N139-0.5)</f>
        <v>1057.5</v>
      </c>
      <c r="P139" s="1">
        <f>Summary!$E$32-SUM('Crossing Event Calculation'!$Q$22:$Q138)</f>
        <v>5.5186071800217285E-5</v>
      </c>
      <c r="Q139" s="1">
        <f t="shared" si="18"/>
        <v>4.376754413376711E-6</v>
      </c>
      <c r="R139" s="27" t="str">
        <f>IF(N139&gt;Summary!$E$45,"",Q139)</f>
        <v/>
      </c>
      <c r="T139">
        <f t="shared" si="19"/>
        <v>118</v>
      </c>
      <c r="U139">
        <f>Summary!$E$44*(T139-0.5)</f>
        <v>1057.5</v>
      </c>
      <c r="V139" s="1">
        <f>Summary!$E$32-SUM('Crossing Event Calculation'!$W$22:$W138)</f>
        <v>3.8416889236365659E-3</v>
      </c>
      <c r="W139" s="1">
        <f t="shared" si="20"/>
        <v>1.7406859540884551E-4</v>
      </c>
      <c r="X139" s="27" t="str">
        <f>IF(T139&gt;Summary!$E$45,"",W139)</f>
        <v/>
      </c>
      <c r="AA139">
        <f t="shared" si="21"/>
        <v>118</v>
      </c>
      <c r="AB139">
        <f>Summary!$F$44*(AA139-0.5)</f>
        <v>845.99999999999989</v>
      </c>
      <c r="AC139" s="1">
        <f>IF(Summary!F$41=1,0,Summary!$F$31*(Summary!$F$41)*(1-Summary!$F$41)^$A138)</f>
        <v>6.6352984458653568E-13</v>
      </c>
      <c r="AD139" s="1" t="str">
        <f>IF(AA139&gt;Summary!$F$45,"",AC139)</f>
        <v/>
      </c>
      <c r="AG139">
        <f t="shared" si="22"/>
        <v>118</v>
      </c>
      <c r="AH139">
        <f>Summary!$F$44*(AG139-0.5)</f>
        <v>845.99999999999989</v>
      </c>
      <c r="AI139" s="1">
        <f>Summary!$F$32-SUM('Crossing Event Calculation'!$AJ$22:$AJ138)</f>
        <v>1.2039357917270621E-6</v>
      </c>
      <c r="AJ139" s="1">
        <f t="shared" si="25"/>
        <v>1.3166144312215676E-7</v>
      </c>
      <c r="AK139" s="27" t="str">
        <f>IF(AG139&gt;Summary!$F$45,"",AJ139)</f>
        <v/>
      </c>
      <c r="AN139">
        <f t="shared" si="23"/>
        <v>118</v>
      </c>
      <c r="AO139">
        <f>Summary!$F$44*(AN139-0.5)</f>
        <v>845.99999999999989</v>
      </c>
      <c r="AP139" s="1">
        <f>Summary!$F$32-SUM('Crossing Event Calculation'!$AQ$22:$AQ138)</f>
        <v>8.4168408227991431E-4</v>
      </c>
      <c r="AQ139" s="1">
        <f t="shared" si="26"/>
        <v>4.888331438249491E-5</v>
      </c>
      <c r="AR139" s="27" t="str">
        <f>IF(AN139&gt;Summary!$F$45,"",AQ139)</f>
        <v/>
      </c>
      <c r="AT139">
        <f t="shared" si="24"/>
        <v>118</v>
      </c>
      <c r="AU139">
        <f>Summary!$F$44*(AT139-0.5)</f>
        <v>845.99999999999989</v>
      </c>
      <c r="AV139" s="1">
        <f>Summary!$F$32-SUM('Crossing Event Calculation'!$AW$22:$AW138)</f>
        <v>3.4151047593912409E-2</v>
      </c>
      <c r="AW139" s="1">
        <f t="shared" si="27"/>
        <v>9.491476033288191E-4</v>
      </c>
      <c r="AX139" s="27" t="str">
        <f>IF(AT139&gt;Summary!$F$45,"",AW139)</f>
        <v/>
      </c>
    </row>
    <row r="140" spans="1:50">
      <c r="A140">
        <f t="shared" si="14"/>
        <v>119</v>
      </c>
      <c r="B140">
        <f>Summary!$E$44*(A140-0.5)</f>
        <v>1066.5</v>
      </c>
      <c r="C140" s="1">
        <f>IF(Summary!E$41=1,0,Summary!$E$31*(Summary!$E$41)*(1-Summary!$E$41)^$A139)</f>
        <v>4.7132226509883382E-13</v>
      </c>
      <c r="D140" s="1" t="str">
        <f>IF(A140&gt;Summary!$E$45,"",C140)</f>
        <v/>
      </c>
      <c r="G140">
        <f t="shared" si="15"/>
        <v>119</v>
      </c>
      <c r="H140">
        <f>Summary!$E$44*(G140-0.5)</f>
        <v>1066.5</v>
      </c>
      <c r="I140" s="1">
        <f>Summary!$E$32-SUM('Crossing Event Calculation'!$J$22:$J139)</f>
        <v>1.3708271706658337E-7</v>
      </c>
      <c r="J140" s="1">
        <f t="shared" si="16"/>
        <v>1.7042788184620847E-8</v>
      </c>
      <c r="K140" s="27" t="str">
        <f>IF(G140&gt;Summary!$E$45,"",J140)</f>
        <v/>
      </c>
      <c r="N140">
        <f t="shared" si="17"/>
        <v>119</v>
      </c>
      <c r="O140">
        <f>Summary!$E$44*(N140-0.5)</f>
        <v>1066.5</v>
      </c>
      <c r="P140" s="1">
        <f>Summary!$E$32-SUM('Crossing Event Calculation'!$Q$22:$Q139)</f>
        <v>5.0809317386879549E-5</v>
      </c>
      <c r="Q140" s="1">
        <f t="shared" si="18"/>
        <v>4.0296382195626317E-6</v>
      </c>
      <c r="R140" s="27" t="str">
        <f>IF(N140&gt;Summary!$E$45,"",Q140)</f>
        <v/>
      </c>
      <c r="T140">
        <f t="shared" si="19"/>
        <v>119</v>
      </c>
      <c r="U140">
        <f>Summary!$E$44*(T140-0.5)</f>
        <v>1066.5</v>
      </c>
      <c r="V140" s="1">
        <f>Summary!$E$32-SUM('Crossing Event Calculation'!$W$22:$W139)</f>
        <v>3.6676203282277609E-3</v>
      </c>
      <c r="W140" s="1">
        <f t="shared" si="20"/>
        <v>1.6618147166981063E-4</v>
      </c>
      <c r="X140" s="27" t="str">
        <f>IF(T140&gt;Summary!$E$45,"",W140)</f>
        <v/>
      </c>
      <c r="AA140">
        <f t="shared" si="21"/>
        <v>119</v>
      </c>
      <c r="AB140">
        <f>Summary!$F$44*(AA140-0.5)</f>
        <v>853.19999999999993</v>
      </c>
      <c r="AC140" s="1">
        <f>IF(Summary!F$41=1,0,Summary!$F$31*(Summary!$F$41)*(1-Summary!$F$41)^$A139)</f>
        <v>5.3082387566922857E-13</v>
      </c>
      <c r="AD140" s="1" t="str">
        <f>IF(AA140&gt;Summary!$F$45,"",AC140)</f>
        <v/>
      </c>
      <c r="AG140">
        <f t="shared" si="22"/>
        <v>119</v>
      </c>
      <c r="AH140">
        <f>Summary!$F$44*(AG140-0.5)</f>
        <v>853.19999999999993</v>
      </c>
      <c r="AI140" s="1">
        <f>Summary!$F$32-SUM('Crossing Event Calculation'!$AJ$22:$AJ139)</f>
        <v>1.0722743486457631E-6</v>
      </c>
      <c r="AJ140" s="1">
        <f t="shared" si="25"/>
        <v>1.1726305433867969E-7</v>
      </c>
      <c r="AK140" s="27" t="str">
        <f>IF(AG140&gt;Summary!$F$45,"",AJ140)</f>
        <v/>
      </c>
      <c r="AN140">
        <f t="shared" si="23"/>
        <v>119</v>
      </c>
      <c r="AO140">
        <f>Summary!$F$44*(AN140-0.5)</f>
        <v>853.19999999999993</v>
      </c>
      <c r="AP140" s="1">
        <f>Summary!$F$32-SUM('Crossing Event Calculation'!$AQ$22:$AQ139)</f>
        <v>7.9280076789745024E-4</v>
      </c>
      <c r="AQ140" s="1">
        <f t="shared" si="26"/>
        <v>4.6044270048255454E-5</v>
      </c>
      <c r="AR140" s="27" t="str">
        <f>IF(AN140&gt;Summary!$F$45,"",AQ140)</f>
        <v/>
      </c>
      <c r="AT140">
        <f t="shared" si="24"/>
        <v>119</v>
      </c>
      <c r="AU140">
        <f>Summary!$F$44*(AT140-0.5)</f>
        <v>853.19999999999993</v>
      </c>
      <c r="AV140" s="1">
        <f>Summary!$F$32-SUM('Crossing Event Calculation'!$AW$22:$AW139)</f>
        <v>3.3201899990583539E-2</v>
      </c>
      <c r="AW140" s="1">
        <f t="shared" si="27"/>
        <v>9.2276829035379117E-4</v>
      </c>
      <c r="AX140" s="27" t="str">
        <f>IF(AT140&gt;Summary!$F$45,"",AW140)</f>
        <v/>
      </c>
    </row>
    <row r="141" spans="1:50">
      <c r="A141">
        <f t="shared" si="14"/>
        <v>120</v>
      </c>
      <c r="B141">
        <f>Summary!$E$44*(A141-0.5)</f>
        <v>1075.5</v>
      </c>
      <c r="C141" s="1">
        <f>IF(Summary!E$41=1,0,Summary!$E$31*(Summary!$E$41)*(1-Summary!$E$41)^$A140)</f>
        <v>3.7705781207906711E-13</v>
      </c>
      <c r="D141" s="1" t="str">
        <f>IF(A141&gt;Summary!$E$45,"",C141)</f>
        <v/>
      </c>
      <c r="G141">
        <f t="shared" si="15"/>
        <v>120</v>
      </c>
      <c r="H141">
        <f>Summary!$E$44*(G141-0.5)</f>
        <v>1075.5</v>
      </c>
      <c r="I141" s="1">
        <f>Summary!$E$32-SUM('Crossing Event Calculation'!$J$22:$J140)</f>
        <v>1.2003992888587334E-7</v>
      </c>
      <c r="J141" s="1">
        <f t="shared" si="16"/>
        <v>1.4923946106971326E-8</v>
      </c>
      <c r="K141" s="27" t="str">
        <f>IF(G141&gt;Summary!$E$45,"",J141)</f>
        <v/>
      </c>
      <c r="N141">
        <f t="shared" si="17"/>
        <v>120</v>
      </c>
      <c r="O141">
        <f>Summary!$E$44*(N141-0.5)</f>
        <v>1075.5</v>
      </c>
      <c r="P141" s="1">
        <f>Summary!$E$32-SUM('Crossing Event Calculation'!$Q$22:$Q140)</f>
        <v>4.6779679167330279E-5</v>
      </c>
      <c r="Q141" s="1">
        <f t="shared" si="18"/>
        <v>3.7100514780824326E-6</v>
      </c>
      <c r="R141" s="27" t="str">
        <f>IF(N141&gt;Summary!$E$45,"",Q141)</f>
        <v/>
      </c>
      <c r="T141">
        <f t="shared" si="19"/>
        <v>120</v>
      </c>
      <c r="U141">
        <f>Summary!$E$44*(T141-0.5)</f>
        <v>1075.5</v>
      </c>
      <c r="V141" s="1">
        <f>Summary!$E$32-SUM('Crossing Event Calculation'!$W$22:$W140)</f>
        <v>3.5014388565579591E-3</v>
      </c>
      <c r="W141" s="1">
        <f t="shared" si="20"/>
        <v>1.5865171693653181E-4</v>
      </c>
      <c r="X141" s="27" t="str">
        <f>IF(T141&gt;Summary!$E$45,"",W141)</f>
        <v/>
      </c>
      <c r="AA141">
        <f t="shared" si="21"/>
        <v>120</v>
      </c>
      <c r="AB141">
        <f>Summary!$F$44*(AA141-0.5)</f>
        <v>860.39999999999986</v>
      </c>
      <c r="AC141" s="1">
        <f>IF(Summary!F$41=1,0,Summary!$F$31*(Summary!$F$41)*(1-Summary!$F$41)^$A140)</f>
        <v>4.2465910053538287E-13</v>
      </c>
      <c r="AD141" s="1" t="str">
        <f>IF(AA141&gt;Summary!$F$45,"",AC141)</f>
        <v/>
      </c>
      <c r="AG141">
        <f t="shared" si="22"/>
        <v>120</v>
      </c>
      <c r="AH141">
        <f>Summary!$F$44*(AG141-0.5)</f>
        <v>860.39999999999986</v>
      </c>
      <c r="AI141" s="1">
        <f>Summary!$F$32-SUM('Crossing Event Calculation'!$AJ$22:$AJ140)</f>
        <v>9.5501129426800446E-7</v>
      </c>
      <c r="AJ141" s="1">
        <f t="shared" si="25"/>
        <v>1.0443926168264431E-7</v>
      </c>
      <c r="AK141" s="27" t="str">
        <f>IF(AG141&gt;Summary!$F$45,"",AJ141)</f>
        <v/>
      </c>
      <c r="AN141">
        <f t="shared" si="23"/>
        <v>120</v>
      </c>
      <c r="AO141">
        <f>Summary!$F$44*(AN141-0.5)</f>
        <v>860.39999999999986</v>
      </c>
      <c r="AP141" s="1">
        <f>Summary!$F$32-SUM('Crossing Event Calculation'!$AQ$22:$AQ140)</f>
        <v>7.4675649784916587E-4</v>
      </c>
      <c r="AQ141" s="1">
        <f t="shared" si="26"/>
        <v>4.3370111684483235E-5</v>
      </c>
      <c r="AR141" s="27" t="str">
        <f>IF(AN141&gt;Summary!$F$45,"",AQ141)</f>
        <v/>
      </c>
      <c r="AT141">
        <f t="shared" si="24"/>
        <v>120</v>
      </c>
      <c r="AU141">
        <f>Summary!$F$44*(AT141-0.5)</f>
        <v>860.39999999999986</v>
      </c>
      <c r="AV141" s="1">
        <f>Summary!$F$32-SUM('Crossing Event Calculation'!$AW$22:$AW140)</f>
        <v>3.227913170022978E-2</v>
      </c>
      <c r="AW141" s="1">
        <f t="shared" si="27"/>
        <v>8.9712212799790414E-4</v>
      </c>
      <c r="AX141" s="27" t="str">
        <f>IF(AT141&gt;Summary!$F$45,"",AW141)</f>
        <v/>
      </c>
    </row>
    <row r="142" spans="1:50">
      <c r="A142">
        <f t="shared" si="14"/>
        <v>121</v>
      </c>
      <c r="B142">
        <f>Summary!$E$44*(A142-0.5)</f>
        <v>1084.5</v>
      </c>
      <c r="C142" s="1">
        <f>IF(Summary!E$41=1,0,Summary!$E$31*(Summary!$E$41)*(1-Summary!$E$41)^$A141)</f>
        <v>3.0164624966325372E-13</v>
      </c>
      <c r="D142" s="1" t="str">
        <f>IF(A142&gt;Summary!$E$45,"",C142)</f>
        <v/>
      </c>
      <c r="G142">
        <f t="shared" si="15"/>
        <v>121</v>
      </c>
      <c r="H142">
        <f>Summary!$E$44*(G142-0.5)</f>
        <v>1084.5</v>
      </c>
      <c r="I142" s="1">
        <f>Summary!$E$32-SUM('Crossing Event Calculation'!$J$22:$J141)</f>
        <v>1.051159828069359E-7</v>
      </c>
      <c r="J142" s="1">
        <f t="shared" si="16"/>
        <v>1.306852875499038E-8</v>
      </c>
      <c r="K142" s="27" t="str">
        <f>IF(G142&gt;Summary!$E$45,"",J142)</f>
        <v/>
      </c>
      <c r="N142">
        <f t="shared" si="17"/>
        <v>121</v>
      </c>
      <c r="O142">
        <f>Summary!$E$44*(N142-0.5)</f>
        <v>1084.5</v>
      </c>
      <c r="P142" s="1">
        <f>Summary!$E$32-SUM('Crossing Event Calculation'!$Q$22:$Q141)</f>
        <v>4.3069627689296119E-5</v>
      </c>
      <c r="Q142" s="1">
        <f t="shared" si="18"/>
        <v>3.4158108544858663E-6</v>
      </c>
      <c r="R142" s="27" t="str">
        <f>IF(N142&gt;Summary!$E$45,"",Q142)</f>
        <v/>
      </c>
      <c r="T142">
        <f t="shared" si="19"/>
        <v>121</v>
      </c>
      <c r="U142">
        <f>Summary!$E$44*(T142-0.5)</f>
        <v>1084.5</v>
      </c>
      <c r="V142" s="1">
        <f>Summary!$E$32-SUM('Crossing Event Calculation'!$W$22:$W141)</f>
        <v>3.3427871396214393E-3</v>
      </c>
      <c r="W142" s="1">
        <f t="shared" si="20"/>
        <v>1.5146313866398392E-4</v>
      </c>
      <c r="X142" s="27" t="str">
        <f>IF(T142&gt;Summary!$E$45,"",W142)</f>
        <v/>
      </c>
      <c r="AA142">
        <f t="shared" si="21"/>
        <v>121</v>
      </c>
      <c r="AB142">
        <f>Summary!$F$44*(AA142-0.5)</f>
        <v>867.59999999999991</v>
      </c>
      <c r="AC142" s="1">
        <f>IF(Summary!F$41=1,0,Summary!$F$31*(Summary!$F$41)*(1-Summary!$F$41)^$A141)</f>
        <v>3.3972728042830633E-13</v>
      </c>
      <c r="AD142" s="1" t="str">
        <f>IF(AA142&gt;Summary!$F$45,"",AC142)</f>
        <v/>
      </c>
      <c r="AG142">
        <f t="shared" si="22"/>
        <v>121</v>
      </c>
      <c r="AH142">
        <f>Summary!$F$44*(AG142-0.5)</f>
        <v>867.59999999999991</v>
      </c>
      <c r="AI142" s="1">
        <f>Summary!$F$32-SUM('Crossing Event Calculation'!$AJ$22:$AJ141)</f>
        <v>8.5057203258465108E-7</v>
      </c>
      <c r="AJ142" s="1">
        <f t="shared" si="25"/>
        <v>9.3017868609748437E-8</v>
      </c>
      <c r="AK142" s="27" t="str">
        <f>IF(AG142&gt;Summary!$F$45,"",AJ142)</f>
        <v/>
      </c>
      <c r="AN142">
        <f t="shared" si="23"/>
        <v>121</v>
      </c>
      <c r="AO142">
        <f>Summary!$F$44*(AN142-0.5)</f>
        <v>867.59999999999991</v>
      </c>
      <c r="AP142" s="1">
        <f>Summary!$F$32-SUM('Crossing Event Calculation'!$AQ$22:$AQ141)</f>
        <v>7.0338638616462834E-4</v>
      </c>
      <c r="AQ142" s="1">
        <f t="shared" si="26"/>
        <v>4.0851263046480715E-5</v>
      </c>
      <c r="AR142" s="27" t="str">
        <f>IF(AN142&gt;Summary!$F$45,"",AQ142)</f>
        <v/>
      </c>
      <c r="AT142">
        <f t="shared" si="24"/>
        <v>121</v>
      </c>
      <c r="AU142">
        <f>Summary!$F$44*(AT142-0.5)</f>
        <v>867.59999999999991</v>
      </c>
      <c r="AV142" s="1">
        <f>Summary!$F$32-SUM('Crossing Event Calculation'!$AW$22:$AW141)</f>
        <v>3.1382009572231917E-2</v>
      </c>
      <c r="AW142" s="1">
        <f t="shared" si="27"/>
        <v>8.7218874007354051E-4</v>
      </c>
      <c r="AX142" s="27" t="str">
        <f>IF(AT142&gt;Summary!$F$45,"",AW142)</f>
        <v/>
      </c>
    </row>
    <row r="143" spans="1:50">
      <c r="A143">
        <f t="shared" si="14"/>
        <v>122</v>
      </c>
      <c r="B143">
        <f>Summary!$E$44*(A143-0.5)</f>
        <v>1093.5</v>
      </c>
      <c r="C143" s="1">
        <f>IF(Summary!E$41=1,0,Summary!$E$31*(Summary!$E$41)*(1-Summary!$E$41)^$A142)</f>
        <v>2.4131699973060298E-13</v>
      </c>
      <c r="D143" s="1" t="str">
        <f>IF(A143&gt;Summary!$E$45,"",C143)</f>
        <v/>
      </c>
      <c r="G143">
        <f t="shared" si="15"/>
        <v>122</v>
      </c>
      <c r="H143">
        <f>Summary!$E$44*(G143-0.5)</f>
        <v>1093.5</v>
      </c>
      <c r="I143" s="1">
        <f>Summary!$E$32-SUM('Crossing Event Calculation'!$J$22:$J142)</f>
        <v>9.2047454103294513E-8</v>
      </c>
      <c r="J143" s="1">
        <f t="shared" si="16"/>
        <v>1.1443785889172969E-8</v>
      </c>
      <c r="K143" s="27" t="str">
        <f>IF(G143&gt;Summary!$E$45,"",J143)</f>
        <v/>
      </c>
      <c r="N143">
        <f t="shared" si="17"/>
        <v>122</v>
      </c>
      <c r="O143">
        <f>Summary!$E$44*(N143-0.5)</f>
        <v>1093.5</v>
      </c>
      <c r="P143" s="1">
        <f>Summary!$E$32-SUM('Crossing Event Calculation'!$Q$22:$Q142)</f>
        <v>3.9653816834794853E-5</v>
      </c>
      <c r="Q143" s="1">
        <f t="shared" si="18"/>
        <v>3.1449061724708001E-6</v>
      </c>
      <c r="R143" s="27" t="str">
        <f>IF(N143&gt;Summary!$E$45,"",Q143)</f>
        <v/>
      </c>
      <c r="T143">
        <f t="shared" si="19"/>
        <v>122</v>
      </c>
      <c r="U143">
        <f>Summary!$E$44*(T143-0.5)</f>
        <v>1093.5</v>
      </c>
      <c r="V143" s="1">
        <f>Summary!$E$32-SUM('Crossing Event Calculation'!$W$22:$W142)</f>
        <v>3.1913240009574517E-3</v>
      </c>
      <c r="W143" s="1">
        <f t="shared" si="20"/>
        <v>1.4460027799839461E-4</v>
      </c>
      <c r="X143" s="27" t="str">
        <f>IF(T143&gt;Summary!$E$45,"",W143)</f>
        <v/>
      </c>
      <c r="AA143">
        <f t="shared" si="21"/>
        <v>122</v>
      </c>
      <c r="AB143">
        <f>Summary!$F$44*(AA143-0.5)</f>
        <v>874.8</v>
      </c>
      <c r="AC143" s="1">
        <f>IF(Summary!F$41=1,0,Summary!$F$31*(Summary!$F$41)*(1-Summary!$F$41)^$A142)</f>
        <v>2.7178182434264503E-13</v>
      </c>
      <c r="AD143" s="1" t="str">
        <f>IF(AA143&gt;Summary!$F$45,"",AC143)</f>
        <v/>
      </c>
      <c r="AG143">
        <f t="shared" si="22"/>
        <v>122</v>
      </c>
      <c r="AH143">
        <f>Summary!$F$44*(AG143-0.5)</f>
        <v>874.8</v>
      </c>
      <c r="AI143" s="1">
        <f>Summary!$F$32-SUM('Crossing Event Calculation'!$AJ$22:$AJ142)</f>
        <v>7.5755416395484332E-7</v>
      </c>
      <c r="AJ143" s="1">
        <f t="shared" si="25"/>
        <v>8.2845509831063576E-8</v>
      </c>
      <c r="AK143" s="27" t="str">
        <f>IF(AG143&gt;Summary!$F$45,"",AJ143)</f>
        <v/>
      </c>
      <c r="AN143">
        <f t="shared" si="23"/>
        <v>122</v>
      </c>
      <c r="AO143">
        <f>Summary!$F$44*(AN143-0.5)</f>
        <v>874.8</v>
      </c>
      <c r="AP143" s="1">
        <f>Summary!$F$32-SUM('Crossing Event Calculation'!$AQ$22:$AQ142)</f>
        <v>6.6253512311820195E-4</v>
      </c>
      <c r="AQ143" s="1">
        <f t="shared" si="26"/>
        <v>3.8478704058539266E-5</v>
      </c>
      <c r="AR143" s="27" t="str">
        <f>IF(AN143&gt;Summary!$F$45,"",AQ143)</f>
        <v/>
      </c>
      <c r="AT143">
        <f t="shared" si="24"/>
        <v>122</v>
      </c>
      <c r="AU143">
        <f>Summary!$F$44*(AT143-0.5)</f>
        <v>874.8</v>
      </c>
      <c r="AV143" s="1">
        <f>Summary!$F$32-SUM('Crossing Event Calculation'!$AW$22:$AW142)</f>
        <v>3.0509820832158363E-2</v>
      </c>
      <c r="AW143" s="1">
        <f t="shared" si="27"/>
        <v>8.4794831670102994E-4</v>
      </c>
      <c r="AX143" s="27" t="str">
        <f>IF(AT143&gt;Summary!$F$45,"",AW143)</f>
        <v/>
      </c>
    </row>
    <row r="144" spans="1:50">
      <c r="A144">
        <f t="shared" si="14"/>
        <v>123</v>
      </c>
      <c r="B144">
        <f>Summary!$E$44*(A144-0.5)</f>
        <v>1102.5</v>
      </c>
      <c r="C144" s="1">
        <f>IF(Summary!E$41=1,0,Summary!$E$31*(Summary!$E$41)*(1-Summary!$E$41)^$A143)</f>
        <v>1.9305359978448242E-13</v>
      </c>
      <c r="D144" s="1" t="str">
        <f>IF(A144&gt;Summary!$E$45,"",C144)</f>
        <v/>
      </c>
      <c r="G144">
        <f t="shared" si="15"/>
        <v>123</v>
      </c>
      <c r="H144">
        <f>Summary!$E$44*(G144-0.5)</f>
        <v>1102.5</v>
      </c>
      <c r="I144" s="1">
        <f>Summary!$E$32-SUM('Crossing Event Calculation'!$J$22:$J143)</f>
        <v>8.0603668184409116E-8</v>
      </c>
      <c r="J144" s="1">
        <f t="shared" si="16"/>
        <v>1.0021038925739358E-8</v>
      </c>
      <c r="K144" s="27" t="str">
        <f>IF(G144&gt;Summary!$E$45,"",J144)</f>
        <v/>
      </c>
      <c r="N144">
        <f t="shared" si="17"/>
        <v>123</v>
      </c>
      <c r="O144">
        <f>Summary!$E$44*(N144-0.5)</f>
        <v>1102.5</v>
      </c>
      <c r="P144" s="1">
        <f>Summary!$E$32-SUM('Crossing Event Calculation'!$Q$22:$Q143)</f>
        <v>3.6508910662313987E-5</v>
      </c>
      <c r="Q144" s="1">
        <f t="shared" si="18"/>
        <v>2.8954866809025111E-6</v>
      </c>
      <c r="R144" s="27" t="str">
        <f>IF(N144&gt;Summary!$E$45,"",Q144)</f>
        <v/>
      </c>
      <c r="T144">
        <f t="shared" si="19"/>
        <v>123</v>
      </c>
      <c r="U144">
        <f>Summary!$E$44*(T144-0.5)</f>
        <v>1102.5</v>
      </c>
      <c r="V144" s="1">
        <f>Summary!$E$32-SUM('Crossing Event Calculation'!$W$22:$W143)</f>
        <v>3.0467237229591104E-3</v>
      </c>
      <c r="W144" s="1">
        <f t="shared" si="20"/>
        <v>1.3804837653338129E-4</v>
      </c>
      <c r="X144" s="27" t="str">
        <f>IF(T144&gt;Summary!$E$45,"",W144)</f>
        <v/>
      </c>
      <c r="AA144">
        <f t="shared" si="21"/>
        <v>123</v>
      </c>
      <c r="AB144">
        <f>Summary!$F$44*(AA144-0.5)</f>
        <v>881.99999999999989</v>
      </c>
      <c r="AC144" s="1">
        <f>IF(Summary!F$41=1,0,Summary!$F$31*(Summary!$F$41)*(1-Summary!$F$41)^$A143)</f>
        <v>2.1742545947411609E-13</v>
      </c>
      <c r="AD144" s="1" t="str">
        <f>IF(AA144&gt;Summary!$F$45,"",AC144)</f>
        <v/>
      </c>
      <c r="AG144">
        <f t="shared" si="22"/>
        <v>123</v>
      </c>
      <c r="AH144">
        <f>Summary!$F$44*(AG144-0.5)</f>
        <v>881.99999999999989</v>
      </c>
      <c r="AI144" s="1">
        <f>Summary!$F$32-SUM('Crossing Event Calculation'!$AJ$22:$AJ143)</f>
        <v>6.7470865416918713E-7</v>
      </c>
      <c r="AJ144" s="1">
        <f t="shared" si="25"/>
        <v>7.3785591977036472E-8</v>
      </c>
      <c r="AK144" s="27" t="str">
        <f>IF(AG144&gt;Summary!$F$45,"",AJ144)</f>
        <v/>
      </c>
      <c r="AN144">
        <f t="shared" si="23"/>
        <v>123</v>
      </c>
      <c r="AO144">
        <f>Summary!$F$44*(AN144-0.5)</f>
        <v>881.99999999999989</v>
      </c>
      <c r="AP144" s="1">
        <f>Summary!$F$32-SUM('Crossing Event Calculation'!$AQ$22:$AQ143)</f>
        <v>6.2405641905971532E-4</v>
      </c>
      <c r="AQ144" s="1">
        <f t="shared" si="26"/>
        <v>3.6243938512745754E-5</v>
      </c>
      <c r="AR144" s="27" t="str">
        <f>IF(AN144&gt;Summary!$F$45,"",AQ144)</f>
        <v/>
      </c>
      <c r="AT144">
        <f t="shared" si="24"/>
        <v>123</v>
      </c>
      <c r="AU144">
        <f>Summary!$F$44*(AT144-0.5)</f>
        <v>881.99999999999989</v>
      </c>
      <c r="AV144" s="1">
        <f>Summary!$F$32-SUM('Crossing Event Calculation'!$AW$22:$AW143)</f>
        <v>2.9661872515457377E-2</v>
      </c>
      <c r="AW144" s="1">
        <f t="shared" si="27"/>
        <v>8.2438159856946342E-4</v>
      </c>
      <c r="AX144" s="27" t="str">
        <f>IF(AT144&gt;Summary!$F$45,"",AW144)</f>
        <v/>
      </c>
    </row>
    <row r="145" spans="1:50">
      <c r="A145">
        <f t="shared" si="14"/>
        <v>124</v>
      </c>
      <c r="B145">
        <f>Summary!$E$44*(A145-0.5)</f>
        <v>1111.5</v>
      </c>
      <c r="C145" s="1">
        <f>IF(Summary!E$41=1,0,Summary!$E$31*(Summary!$E$41)*(1-Summary!$E$41)^$A144)</f>
        <v>1.5444287982758594E-13</v>
      </c>
      <c r="D145" s="1" t="str">
        <f>IF(A145&gt;Summary!$E$45,"",C145)</f>
        <v/>
      </c>
      <c r="G145">
        <f t="shared" si="15"/>
        <v>124</v>
      </c>
      <c r="H145">
        <f>Summary!$E$44*(G145-0.5)</f>
        <v>1111.5</v>
      </c>
      <c r="I145" s="1">
        <f>Summary!$E$32-SUM('Crossing Event Calculation'!$J$22:$J144)</f>
        <v>7.0582629296822574E-8</v>
      </c>
      <c r="J145" s="1">
        <f t="shared" si="16"/>
        <v>8.775174773017377E-9</v>
      </c>
      <c r="K145" s="27" t="str">
        <f>IF(G145&gt;Summary!$E$45,"",J145)</f>
        <v/>
      </c>
      <c r="N145">
        <f t="shared" si="17"/>
        <v>124</v>
      </c>
      <c r="O145">
        <f>Summary!$E$44*(N145-0.5)</f>
        <v>1111.5</v>
      </c>
      <c r="P145" s="1">
        <f>Summary!$E$32-SUM('Crossing Event Calculation'!$Q$22:$Q144)</f>
        <v>3.3613423981448953E-5</v>
      </c>
      <c r="Q145" s="1">
        <f t="shared" si="18"/>
        <v>2.6658484099411842E-6</v>
      </c>
      <c r="R145" s="27" t="str">
        <f>IF(N145&gt;Summary!$E$45,"",Q145)</f>
        <v/>
      </c>
      <c r="T145">
        <f t="shared" si="19"/>
        <v>124</v>
      </c>
      <c r="U145">
        <f>Summary!$E$44*(T145-0.5)</f>
        <v>1111.5</v>
      </c>
      <c r="V145" s="1">
        <f>Summary!$E$32-SUM('Crossing Event Calculation'!$W$22:$W144)</f>
        <v>2.9086753464256931E-3</v>
      </c>
      <c r="W145" s="1">
        <f t="shared" si="20"/>
        <v>1.3179334457236126E-4</v>
      </c>
      <c r="X145" s="27" t="str">
        <f>IF(T145&gt;Summary!$E$45,"",W145)</f>
        <v/>
      </c>
      <c r="AA145">
        <f t="shared" si="21"/>
        <v>124</v>
      </c>
      <c r="AB145">
        <f>Summary!$F$44*(AA145-0.5)</f>
        <v>889.19999999999993</v>
      </c>
      <c r="AC145" s="1">
        <f>IF(Summary!F$41=1,0,Summary!$F$31*(Summary!$F$41)*(1-Summary!$F$41)^$A144)</f>
        <v>1.7394036757929288E-13</v>
      </c>
      <c r="AD145" s="1" t="str">
        <f>IF(AA145&gt;Summary!$F$45,"",AC145)</f>
        <v/>
      </c>
      <c r="AG145">
        <f t="shared" si="22"/>
        <v>124</v>
      </c>
      <c r="AH145">
        <f>Summary!$F$44*(AG145-0.5)</f>
        <v>889.19999999999993</v>
      </c>
      <c r="AI145" s="1">
        <f>Summary!$F$32-SUM('Crossing Event Calculation'!$AJ$22:$AJ144)</f>
        <v>6.0092306219949876E-7</v>
      </c>
      <c r="AJ145" s="1">
        <f t="shared" si="25"/>
        <v>6.5716459397784978E-8</v>
      </c>
      <c r="AK145" s="27" t="str">
        <f>IF(AG145&gt;Summary!$F$45,"",AJ145)</f>
        <v/>
      </c>
      <c r="AN145">
        <f t="shared" si="23"/>
        <v>124</v>
      </c>
      <c r="AO145">
        <f>Summary!$F$44*(AN145-0.5)</f>
        <v>889.19999999999993</v>
      </c>
      <c r="AP145" s="1">
        <f>Summary!$F$32-SUM('Crossing Event Calculation'!$AQ$22:$AQ144)</f>
        <v>5.8781248054695645E-4</v>
      </c>
      <c r="AQ145" s="1">
        <f t="shared" si="26"/>
        <v>3.4138963643814115E-5</v>
      </c>
      <c r="AR145" s="27" t="str">
        <f>IF(AN145&gt;Summary!$F$45,"",AQ145)</f>
        <v/>
      </c>
      <c r="AT145">
        <f t="shared" si="24"/>
        <v>124</v>
      </c>
      <c r="AU145">
        <f>Summary!$F$44*(AT145-0.5)</f>
        <v>889.19999999999993</v>
      </c>
      <c r="AV145" s="1">
        <f>Summary!$F$32-SUM('Crossing Event Calculation'!$AW$22:$AW144)</f>
        <v>2.883749091688792E-2</v>
      </c>
      <c r="AW145" s="1">
        <f t="shared" si="27"/>
        <v>8.0146986163492624E-4</v>
      </c>
      <c r="AX145" s="27" t="str">
        <f>IF(AT145&gt;Summary!$F$45,"",AW145)</f>
        <v/>
      </c>
    </row>
    <row r="146" spans="1:50">
      <c r="A146">
        <f t="shared" si="14"/>
        <v>125</v>
      </c>
      <c r="B146">
        <f>Summary!$E$44*(A146-0.5)</f>
        <v>1120.5</v>
      </c>
      <c r="C146" s="1">
        <f>IF(Summary!E$41=1,0,Summary!$E$31*(Summary!$E$41)*(1-Summary!$E$41)^$A145)</f>
        <v>1.2355430386206882E-13</v>
      </c>
      <c r="D146" s="1" t="str">
        <f>IF(A146&gt;Summary!$E$45,"",C146)</f>
        <v/>
      </c>
      <c r="G146">
        <f t="shared" si="15"/>
        <v>125</v>
      </c>
      <c r="H146">
        <f>Summary!$E$44*(G146-0.5)</f>
        <v>1120.5</v>
      </c>
      <c r="I146" s="1">
        <f>Summary!$E$32-SUM('Crossing Event Calculation'!$J$22:$J145)</f>
        <v>6.1807454487805558E-8</v>
      </c>
      <c r="J146" s="1">
        <f t="shared" si="16"/>
        <v>7.6842024845088472E-9</v>
      </c>
      <c r="K146" s="27" t="str">
        <f>IF(G146&gt;Summary!$E$45,"",J146)</f>
        <v/>
      </c>
      <c r="N146">
        <f t="shared" si="17"/>
        <v>125</v>
      </c>
      <c r="O146">
        <f>Summary!$E$44*(N146-0.5)</f>
        <v>1120.5</v>
      </c>
      <c r="P146" s="1">
        <f>Summary!$E$32-SUM('Crossing Event Calculation'!$Q$22:$Q145)</f>
        <v>3.0947575571538266E-5</v>
      </c>
      <c r="Q146" s="1">
        <f t="shared" si="18"/>
        <v>2.4544225299526771E-6</v>
      </c>
      <c r="R146" s="27" t="str">
        <f>IF(N146&gt;Summary!$E$45,"",Q146)</f>
        <v/>
      </c>
      <c r="T146">
        <f t="shared" si="19"/>
        <v>125</v>
      </c>
      <c r="U146">
        <f>Summary!$E$44*(T146-0.5)</f>
        <v>1120.5</v>
      </c>
      <c r="V146" s="1">
        <f>Summary!$E$32-SUM('Crossing Event Calculation'!$W$22:$W145)</f>
        <v>2.7768820018533313E-3</v>
      </c>
      <c r="W146" s="1">
        <f t="shared" si="20"/>
        <v>1.2582173082904211E-4</v>
      </c>
      <c r="X146" s="27" t="str">
        <f>IF(T146&gt;Summary!$E$45,"",W146)</f>
        <v/>
      </c>
      <c r="AA146">
        <f t="shared" si="21"/>
        <v>125</v>
      </c>
      <c r="AB146">
        <f>Summary!$F$44*(AA146-0.5)</f>
        <v>896.39999999999986</v>
      </c>
      <c r="AC146" s="1">
        <f>IF(Summary!F$41=1,0,Summary!$F$31*(Summary!$F$41)*(1-Summary!$F$41)^$A145)</f>
        <v>1.3915229406343436E-13</v>
      </c>
      <c r="AD146" s="1" t="str">
        <f>IF(AA146&gt;Summary!$F$45,"",AC146)</f>
        <v/>
      </c>
      <c r="AG146">
        <f t="shared" si="22"/>
        <v>125</v>
      </c>
      <c r="AH146">
        <f>Summary!$F$44*(AG146-0.5)</f>
        <v>896.39999999999986</v>
      </c>
      <c r="AI146" s="1">
        <f>Summary!$F$32-SUM('Crossing Event Calculation'!$AJ$22:$AJ145)</f>
        <v>5.3520660281414223E-7</v>
      </c>
      <c r="AJ146" s="1">
        <f t="shared" si="25"/>
        <v>5.8529760622808965E-8</v>
      </c>
      <c r="AK146" s="27" t="str">
        <f>IF(AG146&gt;Summary!$F$45,"",AJ146)</f>
        <v/>
      </c>
      <c r="AN146">
        <f t="shared" si="23"/>
        <v>125</v>
      </c>
      <c r="AO146">
        <f>Summary!$F$44*(AN146-0.5)</f>
        <v>896.39999999999986</v>
      </c>
      <c r="AP146" s="1">
        <f>Summary!$F$32-SUM('Crossing Event Calculation'!$AQ$22:$AQ145)</f>
        <v>5.5367351690316369E-4</v>
      </c>
      <c r="AQ146" s="1">
        <f t="shared" si="26"/>
        <v>3.215624147093941E-5</v>
      </c>
      <c r="AR146" s="27" t="str">
        <f>IF(AN146&gt;Summary!$F$45,"",AQ146)</f>
        <v/>
      </c>
      <c r="AT146">
        <f t="shared" si="24"/>
        <v>125</v>
      </c>
      <c r="AU146">
        <f>Summary!$F$44*(AT146-0.5)</f>
        <v>896.39999999999986</v>
      </c>
      <c r="AV146" s="1">
        <f>Summary!$F$32-SUM('Crossing Event Calculation'!$AW$22:$AW145)</f>
        <v>2.8036021055253046E-2</v>
      </c>
      <c r="AW146" s="1">
        <f t="shared" si="27"/>
        <v>7.7919490224402828E-4</v>
      </c>
      <c r="AX146" s="27" t="str">
        <f>IF(AT146&gt;Summary!$F$45,"",AW146)</f>
        <v/>
      </c>
    </row>
    <row r="147" spans="1:50">
      <c r="A147">
        <f t="shared" si="14"/>
        <v>126</v>
      </c>
      <c r="B147">
        <f>Summary!$E$44*(A147-0.5)</f>
        <v>1129.5</v>
      </c>
      <c r="C147" s="1">
        <f>IF(Summary!E$41=1,0,Summary!$E$31*(Summary!$E$41)*(1-Summary!$E$41)^$A146)</f>
        <v>9.8843443089655042E-14</v>
      </c>
      <c r="D147" s="1" t="str">
        <f>IF(A147&gt;Summary!$E$45,"",C147)</f>
        <v/>
      </c>
      <c r="G147">
        <f t="shared" si="15"/>
        <v>126</v>
      </c>
      <c r="H147">
        <f>Summary!$E$44*(G147-0.5)</f>
        <v>1129.5</v>
      </c>
      <c r="I147" s="1">
        <f>Summary!$E$32-SUM('Crossing Event Calculation'!$J$22:$J146)</f>
        <v>5.412325199127821E-8</v>
      </c>
      <c r="J147" s="1">
        <f t="shared" si="16"/>
        <v>6.7288651646887212E-9</v>
      </c>
      <c r="K147" s="27" t="str">
        <f>IF(G147&gt;Summary!$E$45,"",J147)</f>
        <v/>
      </c>
      <c r="N147">
        <f t="shared" si="17"/>
        <v>126</v>
      </c>
      <c r="O147">
        <f>Summary!$E$44*(N147-0.5)</f>
        <v>1129.5</v>
      </c>
      <c r="P147" s="1">
        <f>Summary!$E$32-SUM('Crossing Event Calculation'!$Q$22:$Q146)</f>
        <v>2.8493153041542207E-5</v>
      </c>
      <c r="Q147" s="1">
        <f t="shared" si="18"/>
        <v>2.2597646336751385E-6</v>
      </c>
      <c r="R147" s="27" t="str">
        <f>IF(N147&gt;Summary!$E$45,"",Q147)</f>
        <v/>
      </c>
      <c r="T147">
        <f t="shared" si="19"/>
        <v>126</v>
      </c>
      <c r="U147">
        <f>Summary!$E$44*(T147-0.5)</f>
        <v>1129.5</v>
      </c>
      <c r="V147" s="1">
        <f>Summary!$E$32-SUM('Crossing Event Calculation'!$W$22:$W146)</f>
        <v>2.6510602710242415E-3</v>
      </c>
      <c r="W147" s="1">
        <f t="shared" si="20"/>
        <v>1.2012069350075232E-4</v>
      </c>
      <c r="X147" s="27" t="str">
        <f>IF(T147&gt;Summary!$E$45,"",W147)</f>
        <v/>
      </c>
      <c r="AA147">
        <f t="shared" si="21"/>
        <v>126</v>
      </c>
      <c r="AB147">
        <f>Summary!$F$44*(AA147-0.5)</f>
        <v>903.59999999999991</v>
      </c>
      <c r="AC147" s="1">
        <f>IF(Summary!F$41=1,0,Summary!$F$31*(Summary!$F$41)*(1-Summary!$F$41)^$A146)</f>
        <v>1.1132183525074748E-13</v>
      </c>
      <c r="AD147" s="1" t="str">
        <f>IF(AA147&gt;Summary!$F$45,"",AC147)</f>
        <v/>
      </c>
      <c r="AG147">
        <f t="shared" si="22"/>
        <v>126</v>
      </c>
      <c r="AH147">
        <f>Summary!$F$44*(AG147-0.5)</f>
        <v>903.59999999999991</v>
      </c>
      <c r="AI147" s="1">
        <f>Summary!$F$32-SUM('Crossing Event Calculation'!$AJ$22:$AJ146)</f>
        <v>4.7667684222041373E-7</v>
      </c>
      <c r="AJ147" s="1">
        <f t="shared" si="25"/>
        <v>5.2128993407216751E-8</v>
      </c>
      <c r="AK147" s="27" t="str">
        <f>IF(AG147&gt;Summary!$F$45,"",AJ147)</f>
        <v/>
      </c>
      <c r="AN147">
        <f t="shared" si="23"/>
        <v>126</v>
      </c>
      <c r="AO147">
        <f>Summary!$F$44*(AN147-0.5)</f>
        <v>903.59999999999991</v>
      </c>
      <c r="AP147" s="1">
        <f>Summary!$F$32-SUM('Crossing Event Calculation'!$AQ$22:$AQ146)</f>
        <v>5.2151727543225945E-4</v>
      </c>
      <c r="AQ147" s="1">
        <f t="shared" si="26"/>
        <v>3.0288671804035726E-5</v>
      </c>
      <c r="AR147" s="27" t="str">
        <f>IF(AN147&gt;Summary!$F$45,"",AQ147)</f>
        <v/>
      </c>
      <c r="AT147">
        <f t="shared" si="24"/>
        <v>126</v>
      </c>
      <c r="AU147">
        <f>Summary!$F$44*(AT147-0.5)</f>
        <v>903.59999999999991</v>
      </c>
      <c r="AV147" s="1">
        <f>Summary!$F$32-SUM('Crossing Event Calculation'!$AW$22:$AW146)</f>
        <v>2.7256826153009062E-2</v>
      </c>
      <c r="AW147" s="1">
        <f t="shared" si="27"/>
        <v>7.5753902267087158E-4</v>
      </c>
      <c r="AX147" s="27" t="str">
        <f>IF(AT147&gt;Summary!$F$45,"",AW147)</f>
        <v/>
      </c>
    </row>
    <row r="148" spans="1:50">
      <c r="A148">
        <f t="shared" si="14"/>
        <v>127</v>
      </c>
      <c r="B148">
        <f>Summary!$E$44*(A148-0.5)</f>
        <v>1138.5</v>
      </c>
      <c r="C148" s="1">
        <f>IF(Summary!E$41=1,0,Summary!$E$31*(Summary!$E$41)*(1-Summary!$E$41)^$A147)</f>
        <v>7.9074754471724016E-14</v>
      </c>
      <c r="D148" s="1" t="str">
        <f>IF(A148&gt;Summary!$E$45,"",C148)</f>
        <v/>
      </c>
      <c r="G148">
        <f t="shared" si="15"/>
        <v>127</v>
      </c>
      <c r="H148">
        <f>Summary!$E$44*(G148-0.5)</f>
        <v>1138.5</v>
      </c>
      <c r="I148" s="1">
        <f>Summary!$E$32-SUM('Crossing Event Calculation'!$J$22:$J147)</f>
        <v>4.7394386859522797E-8</v>
      </c>
      <c r="J148" s="1">
        <f t="shared" si="16"/>
        <v>5.8923000190789576E-9</v>
      </c>
      <c r="K148" s="27" t="str">
        <f>IF(G148&gt;Summary!$E$45,"",J148)</f>
        <v/>
      </c>
      <c r="N148">
        <f t="shared" si="17"/>
        <v>127</v>
      </c>
      <c r="O148">
        <f>Summary!$E$44*(N148-0.5)</f>
        <v>1138.5</v>
      </c>
      <c r="P148" s="1">
        <f>Summary!$E$32-SUM('Crossing Event Calculation'!$Q$22:$Q147)</f>
        <v>2.6233388407903568E-5</v>
      </c>
      <c r="Q148" s="1">
        <f t="shared" si="18"/>
        <v>2.0805448684185079E-6</v>
      </c>
      <c r="R148" s="27" t="str">
        <f>IF(N148&gt;Summary!$E$45,"",Q148)</f>
        <v/>
      </c>
      <c r="T148">
        <f t="shared" si="19"/>
        <v>127</v>
      </c>
      <c r="U148">
        <f>Summary!$E$44*(T148-0.5)</f>
        <v>1138.5</v>
      </c>
      <c r="V148" s="1">
        <f>Summary!$E$32-SUM('Crossing Event Calculation'!$W$22:$W147)</f>
        <v>2.5309395775234833E-3</v>
      </c>
      <c r="W148" s="1">
        <f t="shared" si="20"/>
        <v>1.1467797265249045E-4</v>
      </c>
      <c r="X148" s="27" t="str">
        <f>IF(T148&gt;Summary!$E$45,"",W148)</f>
        <v/>
      </c>
      <c r="AA148">
        <f t="shared" si="21"/>
        <v>127</v>
      </c>
      <c r="AB148">
        <f>Summary!$F$44*(AA148-0.5)</f>
        <v>910.8</v>
      </c>
      <c r="AC148" s="1">
        <f>IF(Summary!F$41=1,0,Summary!$F$31*(Summary!$F$41)*(1-Summary!$F$41)^$A147)</f>
        <v>8.9057468200597978E-14</v>
      </c>
      <c r="AD148" s="1" t="str">
        <f>IF(AA148&gt;Summary!$F$45,"",AC148)</f>
        <v/>
      </c>
      <c r="AG148">
        <f t="shared" si="22"/>
        <v>127</v>
      </c>
      <c r="AH148">
        <f>Summary!$F$44*(AG148-0.5)</f>
        <v>910.8</v>
      </c>
      <c r="AI148" s="1">
        <f>Summary!$F$32-SUM('Crossing Event Calculation'!$AJ$22:$AJ147)</f>
        <v>4.2454784876522211E-7</v>
      </c>
      <c r="AJ148" s="1">
        <f t="shared" si="25"/>
        <v>4.6428208901948089E-8</v>
      </c>
      <c r="AK148" s="27" t="str">
        <f>IF(AG148&gt;Summary!$F$45,"",AJ148)</f>
        <v/>
      </c>
      <c r="AN148">
        <f t="shared" si="23"/>
        <v>127</v>
      </c>
      <c r="AO148">
        <f>Summary!$F$44*(AN148-0.5)</f>
        <v>910.8</v>
      </c>
      <c r="AP148" s="1">
        <f>Summary!$F$32-SUM('Crossing Event Calculation'!$AQ$22:$AQ147)</f>
        <v>4.912286036282687E-4</v>
      </c>
      <c r="AQ148" s="1">
        <f t="shared" si="26"/>
        <v>2.8529566817741961E-5</v>
      </c>
      <c r="AR148" s="27" t="str">
        <f>IF(AN148&gt;Summary!$F$45,"",AQ148)</f>
        <v/>
      </c>
      <c r="AT148">
        <f t="shared" si="24"/>
        <v>127</v>
      </c>
      <c r="AU148">
        <f>Summary!$F$44*(AT148-0.5)</f>
        <v>910.8</v>
      </c>
      <c r="AV148" s="1">
        <f>Summary!$F$32-SUM('Crossing Event Calculation'!$AW$22:$AW147)</f>
        <v>2.6499287130338223E-2</v>
      </c>
      <c r="AW148" s="1">
        <f t="shared" si="27"/>
        <v>7.3648501705599696E-4</v>
      </c>
      <c r="AX148" s="27" t="str">
        <f>IF(AT148&gt;Summary!$F$45,"",AW148)</f>
        <v/>
      </c>
    </row>
    <row r="149" spans="1:50">
      <c r="A149">
        <f t="shared" si="14"/>
        <v>128</v>
      </c>
      <c r="B149">
        <f>Summary!$E$44*(A149-0.5)</f>
        <v>1147.5</v>
      </c>
      <c r="C149" s="1">
        <f>IF(Summary!E$41=1,0,Summary!$E$31*(Summary!$E$41)*(1-Summary!$E$41)^$A148)</f>
        <v>6.3259803577379241E-14</v>
      </c>
      <c r="D149" s="1" t="str">
        <f>IF(A149&gt;Summary!$E$45,"",C149)</f>
        <v/>
      </c>
      <c r="G149">
        <f t="shared" si="15"/>
        <v>128</v>
      </c>
      <c r="H149">
        <f>Summary!$E$44*(G149-0.5)</f>
        <v>1147.5</v>
      </c>
      <c r="I149" s="1">
        <f>Summary!$E$32-SUM('Crossing Event Calculation'!$J$22:$J148)</f>
        <v>4.1502086878253408E-8</v>
      </c>
      <c r="J149" s="1">
        <f t="shared" si="16"/>
        <v>5.1597407099995842E-9</v>
      </c>
      <c r="K149" s="27" t="str">
        <f>IF(G149&gt;Summary!$E$45,"",J149)</f>
        <v/>
      </c>
      <c r="N149">
        <f t="shared" si="17"/>
        <v>128</v>
      </c>
      <c r="O149">
        <f>Summary!$E$44*(N149-0.5)</f>
        <v>1147.5</v>
      </c>
      <c r="P149" s="1">
        <f>Summary!$E$32-SUM('Crossing Event Calculation'!$Q$22:$Q148)</f>
        <v>2.4152843539515523E-5</v>
      </c>
      <c r="Q149" s="1">
        <f t="shared" si="18"/>
        <v>1.9155388508148087E-6</v>
      </c>
      <c r="R149" s="27" t="str">
        <f>IF(N149&gt;Summary!$E$45,"",Q149)</f>
        <v/>
      </c>
      <c r="T149">
        <f t="shared" si="19"/>
        <v>128</v>
      </c>
      <c r="U149">
        <f>Summary!$E$44*(T149-0.5)</f>
        <v>1147.5</v>
      </c>
      <c r="V149" s="1">
        <f>Summary!$E$32-SUM('Crossing Event Calculation'!$W$22:$W148)</f>
        <v>2.4162616048709618E-3</v>
      </c>
      <c r="W149" s="1">
        <f t="shared" si="20"/>
        <v>1.0948186385223329E-4</v>
      </c>
      <c r="X149" s="27" t="str">
        <f>IF(T149&gt;Summary!$E$45,"",W149)</f>
        <v/>
      </c>
      <c r="AA149">
        <f t="shared" si="21"/>
        <v>128</v>
      </c>
      <c r="AB149">
        <f>Summary!$F$44*(AA149-0.5)</f>
        <v>917.99999999999989</v>
      </c>
      <c r="AC149" s="1">
        <f>IF(Summary!F$41=1,0,Summary!$F$31*(Summary!$F$41)*(1-Summary!$F$41)^$A148)</f>
        <v>7.1245974560478408E-14</v>
      </c>
      <c r="AD149" s="1" t="str">
        <f>IF(AA149&gt;Summary!$F$45,"",AC149)</f>
        <v/>
      </c>
      <c r="AG149">
        <f t="shared" si="22"/>
        <v>128</v>
      </c>
      <c r="AH149">
        <f>Summary!$F$44*(AG149-0.5)</f>
        <v>917.99999999999989</v>
      </c>
      <c r="AI149" s="1">
        <f>Summary!$F$32-SUM('Crossing Event Calculation'!$AJ$22:$AJ148)</f>
        <v>3.781196398211506E-7</v>
      </c>
      <c r="AJ149" s="1">
        <f t="shared" si="25"/>
        <v>4.1350857573780848E-8</v>
      </c>
      <c r="AK149" s="27" t="str">
        <f>IF(AG149&gt;Summary!$F$45,"",AJ149)</f>
        <v/>
      </c>
      <c r="AN149">
        <f t="shared" si="23"/>
        <v>128</v>
      </c>
      <c r="AO149">
        <f>Summary!$F$44*(AN149-0.5)</f>
        <v>917.99999999999989</v>
      </c>
      <c r="AP149" s="1">
        <f>Summary!$F$32-SUM('Crossing Event Calculation'!$AQ$22:$AQ148)</f>
        <v>4.6269903681050994E-4</v>
      </c>
      <c r="AQ149" s="1">
        <f t="shared" si="26"/>
        <v>2.6872627102105168E-5</v>
      </c>
      <c r="AR149" s="27" t="str">
        <f>IF(AN149&gt;Summary!$F$45,"",AQ149)</f>
        <v/>
      </c>
      <c r="AT149">
        <f t="shared" si="24"/>
        <v>128</v>
      </c>
      <c r="AU149">
        <f>Summary!$F$44*(AT149-0.5)</f>
        <v>917.99999999999989</v>
      </c>
      <c r="AV149" s="1">
        <f>Summary!$F$32-SUM('Crossing Event Calculation'!$AW$22:$AW148)</f>
        <v>2.576280211328219E-2</v>
      </c>
      <c r="AW149" s="1">
        <f t="shared" si="27"/>
        <v>7.1601615773611701E-4</v>
      </c>
      <c r="AX149" s="27" t="str">
        <f>IF(AT149&gt;Summary!$F$45,"",AW149)</f>
        <v/>
      </c>
    </row>
    <row r="150" spans="1:50">
      <c r="A150">
        <f t="shared" si="14"/>
        <v>129</v>
      </c>
      <c r="B150">
        <f>Summary!$E$44*(A150-0.5)</f>
        <v>1156.5</v>
      </c>
      <c r="C150" s="1">
        <f>IF(Summary!E$41=1,0,Summary!$E$31*(Summary!$E$41)*(1-Summary!$E$41)^$A149)</f>
        <v>5.0607842861903394E-14</v>
      </c>
      <c r="D150" s="1" t="str">
        <f>IF(A150&gt;Summary!$E$45,"",C150)</f>
        <v/>
      </c>
      <c r="G150">
        <f t="shared" si="15"/>
        <v>129</v>
      </c>
      <c r="H150">
        <f>Summary!$E$44*(G150-0.5)</f>
        <v>1156.5</v>
      </c>
      <c r="I150" s="1">
        <f>Summary!$E$32-SUM('Crossing Event Calculation'!$J$22:$J149)</f>
        <v>3.6342346132478553E-8</v>
      </c>
      <c r="J150" s="1">
        <f t="shared" si="16"/>
        <v>4.5182567177098321E-9</v>
      </c>
      <c r="K150" s="27" t="str">
        <f>IF(G150&gt;Summary!$E$45,"",J150)</f>
        <v/>
      </c>
      <c r="N150">
        <f t="shared" si="17"/>
        <v>129</v>
      </c>
      <c r="O150">
        <f>Summary!$E$44*(N150-0.5)</f>
        <v>1156.5</v>
      </c>
      <c r="P150" s="1">
        <f>Summary!$E$32-SUM('Crossing Event Calculation'!$Q$22:$Q149)</f>
        <v>2.2237304688754733E-5</v>
      </c>
      <c r="Q150" s="1">
        <f t="shared" si="18"/>
        <v>1.7636193021755663E-6</v>
      </c>
      <c r="R150" s="27" t="str">
        <f>IF(N150&gt;Summary!$E$45,"",Q150)</f>
        <v/>
      </c>
      <c r="T150">
        <f t="shared" si="19"/>
        <v>129</v>
      </c>
      <c r="U150">
        <f>Summary!$E$44*(T150-0.5)</f>
        <v>1156.5</v>
      </c>
      <c r="V150" s="1">
        <f>Summary!$E$32-SUM('Crossing Event Calculation'!$W$22:$W149)</f>
        <v>2.3067797410187829E-3</v>
      </c>
      <c r="W150" s="1">
        <f t="shared" si="20"/>
        <v>1.0452119300086946E-4</v>
      </c>
      <c r="X150" s="27" t="str">
        <f>IF(T150&gt;Summary!$E$45,"",W150)</f>
        <v/>
      </c>
      <c r="AA150">
        <f t="shared" si="21"/>
        <v>129</v>
      </c>
      <c r="AB150">
        <f>Summary!$F$44*(AA150-0.5)</f>
        <v>925.19999999999993</v>
      </c>
      <c r="AC150" s="1">
        <f>IF(Summary!F$41=1,0,Summary!$F$31*(Summary!$F$41)*(1-Summary!$F$41)^$A149)</f>
        <v>5.6996779648382729E-14</v>
      </c>
      <c r="AD150" s="1" t="str">
        <f>IF(AA150&gt;Summary!$F$45,"",AC150)</f>
        <v/>
      </c>
      <c r="AG150">
        <f t="shared" si="22"/>
        <v>129</v>
      </c>
      <c r="AH150">
        <f>Summary!$F$44*(AG150-0.5)</f>
        <v>925.19999999999993</v>
      </c>
      <c r="AI150" s="1">
        <f>Summary!$F$32-SUM('Crossing Event Calculation'!$AJ$22:$AJ149)</f>
        <v>3.3676878219424111E-7</v>
      </c>
      <c r="AJ150" s="1">
        <f t="shared" si="25"/>
        <v>3.6828761273538946E-8</v>
      </c>
      <c r="AK150" s="27" t="str">
        <f>IF(AG150&gt;Summary!$F$45,"",AJ150)</f>
        <v/>
      </c>
      <c r="AN150">
        <f t="shared" si="23"/>
        <v>129</v>
      </c>
      <c r="AO150">
        <f>Summary!$F$44*(AN150-0.5)</f>
        <v>925.19999999999993</v>
      </c>
      <c r="AP150" s="1">
        <f>Summary!$F$32-SUM('Crossing Event Calculation'!$AQ$22:$AQ149)</f>
        <v>4.3582640970840636E-4</v>
      </c>
      <c r="AQ150" s="1">
        <f t="shared" si="26"/>
        <v>2.5311919104209565E-5</v>
      </c>
      <c r="AR150" s="27" t="str">
        <f>IF(AN150&gt;Summary!$F$45,"",AQ150)</f>
        <v/>
      </c>
      <c r="AT150">
        <f t="shared" si="24"/>
        <v>129</v>
      </c>
      <c r="AU150">
        <f>Summary!$F$44*(AT150-0.5)</f>
        <v>925.19999999999993</v>
      </c>
      <c r="AV150" s="1">
        <f>Summary!$F$32-SUM('Crossing Event Calculation'!$AW$22:$AW149)</f>
        <v>2.5046785955546103E-2</v>
      </c>
      <c r="AW150" s="1">
        <f t="shared" si="27"/>
        <v>6.9611618195379111E-4</v>
      </c>
      <c r="AX150" s="27" t="str">
        <f>IF(AT150&gt;Summary!$F$45,"",AW150)</f>
        <v/>
      </c>
    </row>
    <row r="151" spans="1:50">
      <c r="A151">
        <f t="shared" ref="A151:A214" si="28">A150+1</f>
        <v>130</v>
      </c>
      <c r="B151">
        <f>Summary!$E$44*(A151-0.5)</f>
        <v>1165.5</v>
      </c>
      <c r="C151" s="1">
        <f>IF(Summary!E$41=1,0,Summary!$E$31*(Summary!$E$41)*(1-Summary!$E$41)^$A150)</f>
        <v>4.048627428952272E-14</v>
      </c>
      <c r="D151" s="1" t="str">
        <f>IF(A151&gt;Summary!$E$45,"",C151)</f>
        <v/>
      </c>
      <c r="G151">
        <f t="shared" ref="G151:G214" si="29">G150+1</f>
        <v>130</v>
      </c>
      <c r="H151">
        <f>Summary!$E$44*(G151-0.5)</f>
        <v>1165.5</v>
      </c>
      <c r="I151" s="1">
        <f>Summary!$E$32-SUM('Crossing Event Calculation'!$J$22:$J150)</f>
        <v>3.182408936375225E-8</v>
      </c>
      <c r="J151" s="1">
        <f t="shared" ref="J151:J214" si="30">I151*I$14</f>
        <v>3.9565251243994237E-9</v>
      </c>
      <c r="K151" s="27" t="str">
        <f>IF(G151&gt;Summary!$E$45,"",J151)</f>
        <v/>
      </c>
      <c r="N151">
        <f t="shared" ref="N151:N214" si="31">N150+1</f>
        <v>130</v>
      </c>
      <c r="O151">
        <f>Summary!$E$44*(N151-0.5)</f>
        <v>1165.5</v>
      </c>
      <c r="P151" s="1">
        <f>Summary!$E$32-SUM('Crossing Event Calculation'!$Q$22:$Q150)</f>
        <v>2.0473685386601659E-5</v>
      </c>
      <c r="Q151" s="1">
        <f t="shared" ref="Q151:Q214" si="32">P151*P$15</f>
        <v>1.623748347196951E-6</v>
      </c>
      <c r="R151" s="27" t="str">
        <f>IF(N151&gt;Summary!$E$45,"",Q151)</f>
        <v/>
      </c>
      <c r="T151">
        <f t="shared" ref="T151:T214" si="33">T150+1</f>
        <v>130</v>
      </c>
      <c r="U151">
        <f>Summary!$E$44*(T151-0.5)</f>
        <v>1165.5</v>
      </c>
      <c r="V151" s="1">
        <f>Summary!$E$32-SUM('Crossing Event Calculation'!$W$22:$W150)</f>
        <v>2.2022585480179213E-3</v>
      </c>
      <c r="W151" s="1">
        <f t="shared" ref="W151:W214" si="34">V151*V$16</f>
        <v>9.9785292302565542E-5</v>
      </c>
      <c r="X151" s="27" t="str">
        <f>IF(T151&gt;Summary!$E$45,"",W151)</f>
        <v/>
      </c>
      <c r="AA151">
        <f t="shared" ref="AA151:AA214" si="35">AA150+1</f>
        <v>130</v>
      </c>
      <c r="AB151">
        <f>Summary!$F$44*(AA151-0.5)</f>
        <v>932.39999999999986</v>
      </c>
      <c r="AC151" s="1">
        <f>IF(Summary!F$41=1,0,Summary!$F$31*(Summary!$F$41)*(1-Summary!$F$41)^$A150)</f>
        <v>4.5597423718706186E-14</v>
      </c>
      <c r="AD151" s="1" t="str">
        <f>IF(AA151&gt;Summary!$F$45,"",AC151)</f>
        <v/>
      </c>
      <c r="AG151">
        <f t="shared" ref="AG151:AG214" si="36">AG150+1</f>
        <v>130</v>
      </c>
      <c r="AH151">
        <f>Summary!$F$44*(AG151-0.5)</f>
        <v>932.39999999999986</v>
      </c>
      <c r="AI151" s="1">
        <f>Summary!$F$32-SUM('Crossing Event Calculation'!$AJ$22:$AJ150)</f>
        <v>2.9994002093136629E-7</v>
      </c>
      <c r="AJ151" s="1">
        <f t="shared" si="25"/>
        <v>3.2801197769246388E-8</v>
      </c>
      <c r="AK151" s="27" t="str">
        <f>IF(AG151&gt;Summary!$F$45,"",AJ151)</f>
        <v/>
      </c>
      <c r="AN151">
        <f t="shared" ref="AN151:AN214" si="37">AN150+1</f>
        <v>130</v>
      </c>
      <c r="AO151">
        <f>Summary!$F$44*(AN151-0.5)</f>
        <v>932.39999999999986</v>
      </c>
      <c r="AP151" s="1">
        <f>Summary!$F$32-SUM('Crossing Event Calculation'!$AQ$22:$AQ150)</f>
        <v>4.1051449060414136E-4</v>
      </c>
      <c r="AQ151" s="1">
        <f t="shared" si="26"/>
        <v>2.3841853879919663E-5</v>
      </c>
      <c r="AR151" s="27" t="str">
        <f>IF(AN151&gt;Summary!$F$45,"",AQ151)</f>
        <v/>
      </c>
      <c r="AT151">
        <f t="shared" ref="AT151:AT214" si="38">AT150+1</f>
        <v>130</v>
      </c>
      <c r="AU151">
        <f>Summary!$F$44*(AT151-0.5)</f>
        <v>932.39999999999986</v>
      </c>
      <c r="AV151" s="1">
        <f>Summary!$F$32-SUM('Crossing Event Calculation'!$AW$22:$AW150)</f>
        <v>2.4350669773592348E-2</v>
      </c>
      <c r="AW151" s="1">
        <f t="shared" si="27"/>
        <v>6.767692789364561E-4</v>
      </c>
      <c r="AX151" s="27" t="str">
        <f>IF(AT151&gt;Summary!$F$45,"",AW151)</f>
        <v/>
      </c>
    </row>
    <row r="152" spans="1:50">
      <c r="A152">
        <f t="shared" si="28"/>
        <v>131</v>
      </c>
      <c r="B152">
        <f>Summary!$E$44*(A152-0.5)</f>
        <v>1174.5</v>
      </c>
      <c r="C152" s="1">
        <f>IF(Summary!E$41=1,0,Summary!$E$31*(Summary!$E$41)*(1-Summary!$E$41)^$A151)</f>
        <v>3.2389019431618177E-14</v>
      </c>
      <c r="D152" s="1" t="str">
        <f>IF(A152&gt;Summary!$E$45,"",C152)</f>
        <v/>
      </c>
      <c r="G152">
        <f t="shared" si="29"/>
        <v>131</v>
      </c>
      <c r="H152">
        <f>Summary!$E$44*(G152-0.5)</f>
        <v>1174.5</v>
      </c>
      <c r="I152" s="1">
        <f>Summary!$E$32-SUM('Crossing Event Calculation'!$J$22:$J151)</f>
        <v>2.7867564256212063E-8</v>
      </c>
      <c r="J152" s="1">
        <f t="shared" si="30"/>
        <v>3.4646307353920215E-9</v>
      </c>
      <c r="K152" s="27" t="str">
        <f>IF(G152&gt;Summary!$E$45,"",J152)</f>
        <v/>
      </c>
      <c r="N152">
        <f t="shared" si="31"/>
        <v>131</v>
      </c>
      <c r="O152">
        <f>Summary!$E$44*(N152-0.5)</f>
        <v>1174.5</v>
      </c>
      <c r="P152" s="1">
        <f>Summary!$E$32-SUM('Crossing Event Calculation'!$Q$22:$Q151)</f>
        <v>1.8849937039377984E-5</v>
      </c>
      <c r="Q152" s="1">
        <f t="shared" si="32"/>
        <v>1.4949704234727918E-6</v>
      </c>
      <c r="R152" s="27" t="str">
        <f>IF(N152&gt;Summary!$E$45,"",Q152)</f>
        <v/>
      </c>
      <c r="T152">
        <f t="shared" si="33"/>
        <v>131</v>
      </c>
      <c r="U152">
        <f>Summary!$E$44*(T152-0.5)</f>
        <v>1174.5</v>
      </c>
      <c r="V152" s="1">
        <f>Summary!$E$32-SUM('Crossing Event Calculation'!$W$22:$W151)</f>
        <v>2.1024732557153314E-3</v>
      </c>
      <c r="W152" s="1">
        <f t="shared" si="34"/>
        <v>9.5263977323962101E-5</v>
      </c>
      <c r="X152" s="27" t="str">
        <f>IF(T152&gt;Summary!$E$45,"",W152)</f>
        <v/>
      </c>
      <c r="AA152">
        <f t="shared" si="35"/>
        <v>131</v>
      </c>
      <c r="AB152">
        <f>Summary!$F$44*(AA152-0.5)</f>
        <v>939.59999999999991</v>
      </c>
      <c r="AC152" s="1">
        <f>IF(Summary!F$41=1,0,Summary!$F$31*(Summary!$F$41)*(1-Summary!$F$41)^$A151)</f>
        <v>3.6477938974964948E-14</v>
      </c>
      <c r="AD152" s="1" t="str">
        <f>IF(AA152&gt;Summary!$F$45,"",AC152)</f>
        <v/>
      </c>
      <c r="AG152">
        <f t="shared" si="36"/>
        <v>131</v>
      </c>
      <c r="AH152">
        <f>Summary!$F$44*(AG152-0.5)</f>
        <v>939.59999999999991</v>
      </c>
      <c r="AI152" s="1">
        <f>Summary!$F$32-SUM('Crossing Event Calculation'!$AJ$22:$AJ151)</f>
        <v>2.6713882317341842E-7</v>
      </c>
      <c r="AJ152" s="1">
        <f t="shared" ref="AJ152:AJ215" si="39">AI152*AI$14</f>
        <v>2.9214085347950646E-8</v>
      </c>
      <c r="AK152" s="27" t="str">
        <f>IF(AG152&gt;Summary!$F$45,"",AJ152)</f>
        <v/>
      </c>
      <c r="AN152">
        <f t="shared" si="37"/>
        <v>131</v>
      </c>
      <c r="AO152">
        <f>Summary!$F$44*(AN152-0.5)</f>
        <v>939.59999999999991</v>
      </c>
      <c r="AP152" s="1">
        <f>Summary!$F$32-SUM('Crossing Event Calculation'!$AQ$22:$AQ151)</f>
        <v>3.8667263672420571E-4</v>
      </c>
      <c r="AQ152" s="1">
        <f t="shared" ref="AQ152:AQ215" si="40">AP152*AP$15</f>
        <v>2.2457167079716153E-5</v>
      </c>
      <c r="AR152" s="27" t="str">
        <f>IF(AN152&gt;Summary!$F$45,"",AQ152)</f>
        <v/>
      </c>
      <c r="AT152">
        <f t="shared" si="38"/>
        <v>131</v>
      </c>
      <c r="AU152">
        <f>Summary!$F$44*(AT152-0.5)</f>
        <v>939.59999999999991</v>
      </c>
      <c r="AV152" s="1">
        <f>Summary!$F$32-SUM('Crossing Event Calculation'!$AW$22:$AW151)</f>
        <v>2.3673900494655897E-2</v>
      </c>
      <c r="AW152" s="1">
        <f t="shared" ref="AW152:AW215" si="41">AV152*AV$16</f>
        <v>6.5796007733458174E-4</v>
      </c>
      <c r="AX152" s="27" t="str">
        <f>IF(AT152&gt;Summary!$F$45,"",AW152)</f>
        <v/>
      </c>
    </row>
    <row r="153" spans="1:50">
      <c r="A153">
        <f t="shared" si="28"/>
        <v>132</v>
      </c>
      <c r="B153">
        <f>Summary!$E$44*(A153-0.5)</f>
        <v>1183.5</v>
      </c>
      <c r="C153" s="1">
        <f>IF(Summary!E$41=1,0,Summary!$E$31*(Summary!$E$41)*(1-Summary!$E$41)^$A152)</f>
        <v>2.5911215545294543E-14</v>
      </c>
      <c r="D153" s="1" t="str">
        <f>IF(A153&gt;Summary!$E$45,"",C153)</f>
        <v/>
      </c>
      <c r="G153">
        <f t="shared" si="29"/>
        <v>132</v>
      </c>
      <c r="H153">
        <f>Summary!$E$44*(G153-0.5)</f>
        <v>1183.5</v>
      </c>
      <c r="I153" s="1">
        <f>Summary!$E$32-SUM('Crossing Event Calculation'!$J$22:$J152)</f>
        <v>2.4402933562761575E-8</v>
      </c>
      <c r="J153" s="1">
        <f t="shared" si="30"/>
        <v>3.033891045444582E-9</v>
      </c>
      <c r="K153" s="27" t="str">
        <f>IF(G153&gt;Summary!$E$45,"",J153)</f>
        <v/>
      </c>
      <c r="N153">
        <f t="shared" si="31"/>
        <v>132</v>
      </c>
      <c r="O153">
        <f>Summary!$E$44*(N153-0.5)</f>
        <v>1183.5</v>
      </c>
      <c r="P153" s="1">
        <f>Summary!$E$32-SUM('Crossing Event Calculation'!$Q$22:$Q152)</f>
        <v>1.7354966615923395E-5</v>
      </c>
      <c r="Q153" s="1">
        <f t="shared" si="32"/>
        <v>1.37640575334353E-6</v>
      </c>
      <c r="R153" s="27" t="str">
        <f>IF(N153&gt;Summary!$E$45,"",Q153)</f>
        <v/>
      </c>
      <c r="T153">
        <f t="shared" si="33"/>
        <v>132</v>
      </c>
      <c r="U153">
        <f>Summary!$E$44*(T153-0.5)</f>
        <v>1183.5</v>
      </c>
      <c r="V153" s="1">
        <f>Summary!$E$32-SUM('Crossing Event Calculation'!$W$22:$W152)</f>
        <v>2.0072092783913753E-3</v>
      </c>
      <c r="W153" s="1">
        <f t="shared" si="34"/>
        <v>9.0947525092805373E-5</v>
      </c>
      <c r="X153" s="27" t="str">
        <f>IF(T153&gt;Summary!$E$45,"",W153)</f>
        <v/>
      </c>
      <c r="AA153">
        <f t="shared" si="35"/>
        <v>132</v>
      </c>
      <c r="AB153">
        <f>Summary!$F$44*(AA153-0.5)</f>
        <v>946.8</v>
      </c>
      <c r="AC153" s="1">
        <f>IF(Summary!F$41=1,0,Summary!$F$31*(Summary!$F$41)*(1-Summary!$F$41)^$A152)</f>
        <v>2.9182351179971965E-14</v>
      </c>
      <c r="AD153" s="1" t="str">
        <f>IF(AA153&gt;Summary!$F$45,"",AC153)</f>
        <v/>
      </c>
      <c r="AG153">
        <f t="shared" si="36"/>
        <v>132</v>
      </c>
      <c r="AH153">
        <f>Summary!$F$44*(AG153-0.5)</f>
        <v>946.8</v>
      </c>
      <c r="AI153" s="1">
        <f>Summary!$F$32-SUM('Crossing Event Calculation'!$AJ$22:$AJ152)</f>
        <v>2.3792473780037682E-7</v>
      </c>
      <c r="AJ153" s="1">
        <f t="shared" si="39"/>
        <v>2.6019256631885247E-8</v>
      </c>
      <c r="AK153" s="27" t="str">
        <f>IF(AG153&gt;Summary!$F$45,"",AJ153)</f>
        <v/>
      </c>
      <c r="AN153">
        <f t="shared" si="37"/>
        <v>132</v>
      </c>
      <c r="AO153">
        <f>Summary!$F$44*(AN153-0.5)</f>
        <v>946.8</v>
      </c>
      <c r="AP153" s="1">
        <f>Summary!$F$32-SUM('Crossing Event Calculation'!$AQ$22:$AQ152)</f>
        <v>3.6421546964449103E-4</v>
      </c>
      <c r="AQ153" s="1">
        <f t="shared" si="40"/>
        <v>2.1152900096878257E-5</v>
      </c>
      <c r="AR153" s="27" t="str">
        <f>IF(AN153&gt;Summary!$F$45,"",AQ153)</f>
        <v/>
      </c>
      <c r="AT153">
        <f t="shared" si="38"/>
        <v>132</v>
      </c>
      <c r="AU153">
        <f>Summary!$F$44*(AT153-0.5)</f>
        <v>946.8</v>
      </c>
      <c r="AV153" s="1">
        <f>Summary!$F$32-SUM('Crossing Event Calculation'!$AW$22:$AW152)</f>
        <v>2.3015940417321357E-2</v>
      </c>
      <c r="AW153" s="1">
        <f t="shared" si="41"/>
        <v>6.3967363300894864E-4</v>
      </c>
      <c r="AX153" s="27" t="str">
        <f>IF(AT153&gt;Summary!$F$45,"",AW153)</f>
        <v/>
      </c>
    </row>
    <row r="154" spans="1:50">
      <c r="A154">
        <f t="shared" si="28"/>
        <v>133</v>
      </c>
      <c r="B154">
        <f>Summary!$E$44*(A154-0.5)</f>
        <v>1192.5</v>
      </c>
      <c r="C154" s="1">
        <f>IF(Summary!E$41=1,0,Summary!$E$31*(Summary!$E$41)*(1-Summary!$E$41)^$A153)</f>
        <v>2.0728972436235637E-14</v>
      </c>
      <c r="D154" s="1" t="str">
        <f>IF(A154&gt;Summary!$E$45,"",C154)</f>
        <v/>
      </c>
      <c r="G154">
        <f t="shared" si="29"/>
        <v>133</v>
      </c>
      <c r="H154">
        <f>Summary!$E$44*(G154-0.5)</f>
        <v>1192.5</v>
      </c>
      <c r="I154" s="1">
        <f>Summary!$E$32-SUM('Crossing Event Calculation'!$J$22:$J153)</f>
        <v>2.1369042535468452E-8</v>
      </c>
      <c r="J154" s="1">
        <f t="shared" si="30"/>
        <v>2.6567029997169502E-9</v>
      </c>
      <c r="K154" s="27" t="str">
        <f>IF(G154&gt;Summary!$E$45,"",J154)</f>
        <v/>
      </c>
      <c r="N154">
        <f t="shared" si="31"/>
        <v>133</v>
      </c>
      <c r="O154">
        <f>Summary!$E$44*(N154-0.5)</f>
        <v>1192.5</v>
      </c>
      <c r="P154" s="1">
        <f>Summary!$E$32-SUM('Crossing Event Calculation'!$Q$22:$Q153)</f>
        <v>1.5978560862550673E-5</v>
      </c>
      <c r="Q154" s="1">
        <f t="shared" si="32"/>
        <v>1.2672443334570097E-6</v>
      </c>
      <c r="R154" s="27" t="str">
        <f>IF(N154&gt;Summary!$E$45,"",Q154)</f>
        <v/>
      </c>
      <c r="T154">
        <f t="shared" si="33"/>
        <v>133</v>
      </c>
      <c r="U154">
        <f>Summary!$E$44*(T154-0.5)</f>
        <v>1192.5</v>
      </c>
      <c r="V154" s="1">
        <f>Summary!$E$32-SUM('Crossing Event Calculation'!$W$22:$W153)</f>
        <v>1.9162617532986204E-3</v>
      </c>
      <c r="W154" s="1">
        <f t="shared" si="34"/>
        <v>8.6826653188939526E-5</v>
      </c>
      <c r="X154" s="27" t="str">
        <f>IF(T154&gt;Summary!$E$45,"",W154)</f>
        <v/>
      </c>
      <c r="AA154">
        <f t="shared" si="35"/>
        <v>133</v>
      </c>
      <c r="AB154">
        <f>Summary!$F$44*(AA154-0.5)</f>
        <v>953.99999999999989</v>
      </c>
      <c r="AC154" s="1">
        <f>IF(Summary!F$41=1,0,Summary!$F$31*(Summary!$F$41)*(1-Summary!$F$41)^$A153)</f>
        <v>2.3345880943977575E-14</v>
      </c>
      <c r="AD154" s="1" t="str">
        <f>IF(AA154&gt;Summary!$F$45,"",AC154)</f>
        <v/>
      </c>
      <c r="AG154">
        <f t="shared" si="36"/>
        <v>133</v>
      </c>
      <c r="AH154">
        <f>Summary!$F$44*(AG154-0.5)</f>
        <v>953.99999999999989</v>
      </c>
      <c r="AI154" s="1">
        <f>Summary!$F$32-SUM('Crossing Event Calculation'!$AJ$22:$AJ153)</f>
        <v>2.119054811622334E-7</v>
      </c>
      <c r="AJ154" s="1">
        <f t="shared" si="39"/>
        <v>2.3173811798793725E-8</v>
      </c>
      <c r="AK154" s="27" t="str">
        <f>IF(AG154&gt;Summary!$F$45,"",AJ154)</f>
        <v/>
      </c>
      <c r="AN154">
        <f t="shared" si="37"/>
        <v>133</v>
      </c>
      <c r="AO154">
        <f>Summary!$F$44*(AN154-0.5)</f>
        <v>953.99999999999989</v>
      </c>
      <c r="AP154" s="1">
        <f>Summary!$F$32-SUM('Crossing Event Calculation'!$AQ$22:$AQ153)</f>
        <v>3.4306256954763636E-4</v>
      </c>
      <c r="AQ154" s="1">
        <f t="shared" si="40"/>
        <v>1.9924382310566869E-5</v>
      </c>
      <c r="AR154" s="27" t="str">
        <f>IF(AN154&gt;Summary!$F$45,"",AQ154)</f>
        <v/>
      </c>
      <c r="AT154">
        <f t="shared" si="38"/>
        <v>133</v>
      </c>
      <c r="AU154">
        <f>Summary!$F$44*(AT154-0.5)</f>
        <v>953.99999999999989</v>
      </c>
      <c r="AV154" s="1">
        <f>Summary!$F$32-SUM('Crossing Event Calculation'!$AW$22:$AW153)</f>
        <v>2.2376266784312371E-2</v>
      </c>
      <c r="AW154" s="1">
        <f t="shared" si="41"/>
        <v>6.2189541715734049E-4</v>
      </c>
      <c r="AX154" s="27" t="str">
        <f>IF(AT154&gt;Summary!$F$45,"",AW154)</f>
        <v/>
      </c>
    </row>
    <row r="155" spans="1:50">
      <c r="A155">
        <f t="shared" si="28"/>
        <v>134</v>
      </c>
      <c r="B155">
        <f>Summary!$E$44*(A155-0.5)</f>
        <v>1201.5</v>
      </c>
      <c r="C155" s="1">
        <f>IF(Summary!E$41=1,0,Summary!$E$31*(Summary!$E$41)*(1-Summary!$E$41)^$A154)</f>
        <v>1.6583177948988514E-14</v>
      </c>
      <c r="D155" s="1" t="str">
        <f>IF(A155&gt;Summary!$E$45,"",C155)</f>
        <v/>
      </c>
      <c r="G155">
        <f t="shared" si="29"/>
        <v>134</v>
      </c>
      <c r="H155">
        <f>Summary!$E$44*(G155-0.5)</f>
        <v>1201.5</v>
      </c>
      <c r="I155" s="1">
        <f>Summary!$E$32-SUM('Crossing Event Calculation'!$J$22:$J154)</f>
        <v>1.87123395667399E-8</v>
      </c>
      <c r="J155" s="1">
        <f t="shared" si="30"/>
        <v>2.3264088026483147E-9</v>
      </c>
      <c r="K155" s="27" t="str">
        <f>IF(G155&gt;Summary!$E$45,"",J155)</f>
        <v/>
      </c>
      <c r="N155">
        <f t="shared" si="31"/>
        <v>134</v>
      </c>
      <c r="O155">
        <f>Summary!$E$44*(N155-0.5)</f>
        <v>1201.5</v>
      </c>
      <c r="P155" s="1">
        <f>Summary!$E$32-SUM('Crossing Event Calculation'!$Q$22:$Q154)</f>
        <v>1.4711316529081309E-5</v>
      </c>
      <c r="Q155" s="1">
        <f t="shared" si="32"/>
        <v>1.1667404010622996E-6</v>
      </c>
      <c r="R155" s="27" t="str">
        <f>IF(N155&gt;Summary!$E$45,"",Q155)</f>
        <v/>
      </c>
      <c r="T155">
        <f t="shared" si="33"/>
        <v>134</v>
      </c>
      <c r="U155">
        <f>Summary!$E$44*(T155-0.5)</f>
        <v>1201.5</v>
      </c>
      <c r="V155" s="1">
        <f>Summary!$E$32-SUM('Crossing Event Calculation'!$W$22:$W154)</f>
        <v>1.8294351001096887E-3</v>
      </c>
      <c r="W155" s="1">
        <f t="shared" si="34"/>
        <v>8.289249978269718E-5</v>
      </c>
      <c r="X155" s="27" t="str">
        <f>IF(T155&gt;Summary!$E$45,"",W155)</f>
        <v/>
      </c>
      <c r="AA155">
        <f t="shared" si="35"/>
        <v>134</v>
      </c>
      <c r="AB155">
        <f>Summary!$F$44*(AA155-0.5)</f>
        <v>961.19999999999993</v>
      </c>
      <c r="AC155" s="1">
        <f>IF(Summary!F$41=1,0,Summary!$F$31*(Summary!$F$41)*(1-Summary!$F$41)^$A154)</f>
        <v>1.8676704755182063E-14</v>
      </c>
      <c r="AD155" s="1" t="str">
        <f>IF(AA155&gt;Summary!$F$45,"",AC155)</f>
        <v/>
      </c>
      <c r="AG155">
        <f t="shared" si="36"/>
        <v>134</v>
      </c>
      <c r="AH155">
        <f>Summary!$F$44*(AG155-0.5)</f>
        <v>961.19999999999993</v>
      </c>
      <c r="AI155" s="1">
        <f>Summary!$F$32-SUM('Crossing Event Calculation'!$AJ$22:$AJ154)</f>
        <v>1.887316694038077E-7</v>
      </c>
      <c r="AJ155" s="1">
        <f t="shared" si="39"/>
        <v>2.0639542513237646E-8</v>
      </c>
      <c r="AK155" s="27" t="str">
        <f>IF(AG155&gt;Summary!$F$45,"",AJ155)</f>
        <v/>
      </c>
      <c r="AN155">
        <f t="shared" si="37"/>
        <v>134</v>
      </c>
      <c r="AO155">
        <f>Summary!$F$44*(AN155-0.5)</f>
        <v>961.19999999999993</v>
      </c>
      <c r="AP155" s="1">
        <f>Summary!$F$32-SUM('Crossing Event Calculation'!$AQ$22:$AQ154)</f>
        <v>3.2313818723705978E-4</v>
      </c>
      <c r="AQ155" s="1">
        <f t="shared" si="40"/>
        <v>1.8767214360180195E-5</v>
      </c>
      <c r="AR155" s="27" t="str">
        <f>IF(AN155&gt;Summary!$F$45,"",AQ155)</f>
        <v/>
      </c>
      <c r="AT155">
        <f t="shared" si="38"/>
        <v>134</v>
      </c>
      <c r="AU155">
        <f>Summary!$F$44*(AT155-0.5)</f>
        <v>961.19999999999993</v>
      </c>
      <c r="AV155" s="1">
        <f>Summary!$F$32-SUM('Crossing Event Calculation'!$AW$22:$AW154)</f>
        <v>2.1754371367155079E-2</v>
      </c>
      <c r="AW155" s="1">
        <f t="shared" si="41"/>
        <v>6.0461130477124678E-4</v>
      </c>
      <c r="AX155" s="27" t="str">
        <f>IF(AT155&gt;Summary!$F$45,"",AW155)</f>
        <v/>
      </c>
    </row>
    <row r="156" spans="1:50">
      <c r="A156">
        <f t="shared" si="28"/>
        <v>135</v>
      </c>
      <c r="B156">
        <f>Summary!$E$44*(A156-0.5)</f>
        <v>1210.5</v>
      </c>
      <c r="C156" s="1">
        <f>IF(Summary!E$41=1,0,Summary!$E$31*(Summary!$E$41)*(1-Summary!$E$41)^$A155)</f>
        <v>1.3266542359190811E-14</v>
      </c>
      <c r="D156" s="1" t="str">
        <f>IF(A156&gt;Summary!$E$45,"",C156)</f>
        <v/>
      </c>
      <c r="G156">
        <f t="shared" si="29"/>
        <v>135</v>
      </c>
      <c r="H156">
        <f>Summary!$E$44*(G156-0.5)</f>
        <v>1210.5</v>
      </c>
      <c r="I156" s="1">
        <f>Summary!$E$32-SUM('Crossing Event Calculation'!$J$22:$J155)</f>
        <v>1.6385930723394893E-8</v>
      </c>
      <c r="J156" s="1">
        <f t="shared" si="30"/>
        <v>2.0371783730479167E-9</v>
      </c>
      <c r="K156" s="27" t="str">
        <f>IF(G156&gt;Summary!$E$45,"",J156)</f>
        <v/>
      </c>
      <c r="N156">
        <f t="shared" si="31"/>
        <v>135</v>
      </c>
      <c r="O156">
        <f>Summary!$E$44*(N156-0.5)</f>
        <v>1210.5</v>
      </c>
      <c r="P156" s="1">
        <f>Summary!$E$32-SUM('Crossing Event Calculation'!$Q$22:$Q155)</f>
        <v>1.3544576128010632E-5</v>
      </c>
      <c r="Q156" s="1">
        <f t="shared" si="32"/>
        <v>1.0742073391307038E-6</v>
      </c>
      <c r="R156" s="27" t="str">
        <f>IF(N156&gt;Summary!$E$45,"",Q156)</f>
        <v/>
      </c>
      <c r="T156">
        <f t="shared" si="33"/>
        <v>135</v>
      </c>
      <c r="U156">
        <f>Summary!$E$44*(T156-0.5)</f>
        <v>1210.5</v>
      </c>
      <c r="V156" s="1">
        <f>Summary!$E$32-SUM('Crossing Event Calculation'!$W$22:$W155)</f>
        <v>1.7465426003270279E-3</v>
      </c>
      <c r="W156" s="1">
        <f t="shared" si="34"/>
        <v>7.9136604577773284E-5</v>
      </c>
      <c r="X156" s="27" t="str">
        <f>IF(T156&gt;Summary!$E$45,"",W156)</f>
        <v/>
      </c>
      <c r="AA156">
        <f t="shared" si="35"/>
        <v>135</v>
      </c>
      <c r="AB156">
        <f>Summary!$F$44*(AA156-0.5)</f>
        <v>968.39999999999986</v>
      </c>
      <c r="AC156" s="1">
        <f>IF(Summary!F$41=1,0,Summary!$F$31*(Summary!$F$41)*(1-Summary!$F$41)^$A155)</f>
        <v>1.4941363804145651E-14</v>
      </c>
      <c r="AD156" s="1" t="str">
        <f>IF(AA156&gt;Summary!$F$45,"",AC156)</f>
        <v/>
      </c>
      <c r="AG156">
        <f t="shared" si="36"/>
        <v>135</v>
      </c>
      <c r="AH156">
        <f>Summary!$F$44*(AG156-0.5)</f>
        <v>968.39999999999986</v>
      </c>
      <c r="AI156" s="1">
        <f>Summary!$F$32-SUM('Crossing Event Calculation'!$AJ$22:$AJ155)</f>
        <v>1.6809212688428943E-7</v>
      </c>
      <c r="AJ156" s="1">
        <f t="shared" si="39"/>
        <v>1.8382418859157476E-8</v>
      </c>
      <c r="AK156" s="27" t="str">
        <f>IF(AG156&gt;Summary!$F$45,"",AJ156)</f>
        <v/>
      </c>
      <c r="AN156">
        <f t="shared" si="37"/>
        <v>135</v>
      </c>
      <c r="AO156">
        <f>Summary!$F$44*(AN156-0.5)</f>
        <v>968.39999999999986</v>
      </c>
      <c r="AP156" s="1">
        <f>Summary!$F$32-SUM('Crossing Event Calculation'!$AQ$22:$AQ155)</f>
        <v>3.043709728768329E-4</v>
      </c>
      <c r="AQ156" s="1">
        <f t="shared" si="40"/>
        <v>1.7677252391112628E-5</v>
      </c>
      <c r="AR156" s="27" t="str">
        <f>IF(AN156&gt;Summary!$F$45,"",AQ156)</f>
        <v/>
      </c>
      <c r="AT156">
        <f t="shared" si="38"/>
        <v>135</v>
      </c>
      <c r="AU156">
        <f>Summary!$F$44*(AT156-0.5)</f>
        <v>968.39999999999986</v>
      </c>
      <c r="AV156" s="1">
        <f>Summary!$F$32-SUM('Crossing Event Calculation'!$AW$22:$AW155)</f>
        <v>2.1149760062383782E-2</v>
      </c>
      <c r="AW156" s="1">
        <f t="shared" si="41"/>
        <v>5.8780756341335403E-4</v>
      </c>
      <c r="AX156" s="27" t="str">
        <f>IF(AT156&gt;Summary!$F$45,"",AW156)</f>
        <v/>
      </c>
    </row>
    <row r="157" spans="1:50">
      <c r="A157">
        <f t="shared" si="28"/>
        <v>136</v>
      </c>
      <c r="B157">
        <f>Summary!$E$44*(A157-0.5)</f>
        <v>1219.5</v>
      </c>
      <c r="C157" s="1">
        <f>IF(Summary!E$41=1,0,Summary!$E$31*(Summary!$E$41)*(1-Summary!$E$41)^$A156)</f>
        <v>1.0613233887352651E-14</v>
      </c>
      <c r="D157" s="1" t="str">
        <f>IF(A157&gt;Summary!$E$45,"",C157)</f>
        <v/>
      </c>
      <c r="G157">
        <f t="shared" si="29"/>
        <v>136</v>
      </c>
      <c r="H157">
        <f>Summary!$E$44*(G157-0.5)</f>
        <v>1219.5</v>
      </c>
      <c r="I157" s="1">
        <f>Summary!$E$32-SUM('Crossing Event Calculation'!$J$22:$J156)</f>
        <v>1.4348752297443923E-8</v>
      </c>
      <c r="J157" s="1">
        <f t="shared" si="30"/>
        <v>1.7839064715951757E-9</v>
      </c>
      <c r="K157" s="27" t="str">
        <f>IF(G157&gt;Summary!$E$45,"",J157)</f>
        <v/>
      </c>
      <c r="N157">
        <f t="shared" si="31"/>
        <v>136</v>
      </c>
      <c r="O157">
        <f>Summary!$E$44*(N157-0.5)</f>
        <v>1219.5</v>
      </c>
      <c r="P157" s="1">
        <f>Summary!$E$32-SUM('Crossing Event Calculation'!$Q$22:$Q156)</f>
        <v>1.2470368788930486E-5</v>
      </c>
      <c r="Q157" s="1">
        <f t="shared" si="32"/>
        <v>9.8901298557676651E-7</v>
      </c>
      <c r="R157" s="27" t="str">
        <f>IF(N157&gt;Summary!$E$45,"",Q157)</f>
        <v/>
      </c>
      <c r="T157">
        <f t="shared" si="33"/>
        <v>136</v>
      </c>
      <c r="U157">
        <f>Summary!$E$44*(T157-0.5)</f>
        <v>1219.5</v>
      </c>
      <c r="V157" s="1">
        <f>Summary!$E$32-SUM('Crossing Event Calculation'!$W$22:$W156)</f>
        <v>1.667405995749216E-3</v>
      </c>
      <c r="W157" s="1">
        <f t="shared" si="34"/>
        <v>7.5550890617558821E-5</v>
      </c>
      <c r="X157" s="27" t="str">
        <f>IF(T157&gt;Summary!$E$45,"",W157)</f>
        <v/>
      </c>
      <c r="AA157">
        <f t="shared" si="35"/>
        <v>136</v>
      </c>
      <c r="AB157">
        <f>Summary!$F$44*(AA157-0.5)</f>
        <v>975.59999999999991</v>
      </c>
      <c r="AC157" s="1">
        <f>IF(Summary!F$41=1,0,Summary!$F$31*(Summary!$F$41)*(1-Summary!$F$41)^$A156)</f>
        <v>1.1953091043316522E-14</v>
      </c>
      <c r="AD157" s="1" t="str">
        <f>IF(AA157&gt;Summary!$F$45,"",AC157)</f>
        <v/>
      </c>
      <c r="AG157">
        <f t="shared" si="36"/>
        <v>136</v>
      </c>
      <c r="AH157">
        <f>Summary!$F$44*(AG157-0.5)</f>
        <v>975.59999999999991</v>
      </c>
      <c r="AI157" s="1">
        <f>Summary!$F$32-SUM('Crossing Event Calculation'!$AJ$22:$AJ156)</f>
        <v>1.4970970807492989E-7</v>
      </c>
      <c r="AJ157" s="1">
        <f t="shared" si="39"/>
        <v>1.6372132425987922E-8</v>
      </c>
      <c r="AK157" s="27" t="str">
        <f>IF(AG157&gt;Summary!$F$45,"",AJ157)</f>
        <v/>
      </c>
      <c r="AN157">
        <f t="shared" si="37"/>
        <v>136</v>
      </c>
      <c r="AO157">
        <f>Summary!$F$44*(AN157-0.5)</f>
        <v>975.59999999999991</v>
      </c>
      <c r="AP157" s="1">
        <f>Summary!$F$32-SUM('Crossing Event Calculation'!$AQ$22:$AQ156)</f>
        <v>2.8669372048573116E-4</v>
      </c>
      <c r="AQ157" s="1">
        <f t="shared" si="40"/>
        <v>1.6650593215484355E-5</v>
      </c>
      <c r="AR157" s="27" t="str">
        <f>IF(AN157&gt;Summary!$F$45,"",AQ157)</f>
        <v/>
      </c>
      <c r="AT157">
        <f t="shared" si="38"/>
        <v>136</v>
      </c>
      <c r="AU157">
        <f>Summary!$F$44*(AT157-0.5)</f>
        <v>975.59999999999991</v>
      </c>
      <c r="AV157" s="1">
        <f>Summary!$F$32-SUM('Crossing Event Calculation'!$AW$22:$AW156)</f>
        <v>2.0561952498970415E-2</v>
      </c>
      <c r="AW157" s="1">
        <f t="shared" si="41"/>
        <v>5.7147084230697723E-4</v>
      </c>
      <c r="AX157" s="27" t="str">
        <f>IF(AT157&gt;Summary!$F$45,"",AW157)</f>
        <v/>
      </c>
    </row>
    <row r="158" spans="1:50">
      <c r="A158">
        <f t="shared" si="28"/>
        <v>137</v>
      </c>
      <c r="B158">
        <f>Summary!$E$44*(A158-0.5)</f>
        <v>1228.5</v>
      </c>
      <c r="C158" s="1">
        <f>IF(Summary!E$41=1,0,Summary!$E$31*(Summary!$E$41)*(1-Summary!$E$41)^$A157)</f>
        <v>8.4905871098821224E-15</v>
      </c>
      <c r="D158" s="1" t="str">
        <f>IF(A158&gt;Summary!$E$45,"",C158)</f>
        <v/>
      </c>
      <c r="G158">
        <f t="shared" si="29"/>
        <v>137</v>
      </c>
      <c r="H158">
        <f>Summary!$E$44*(G158-0.5)</f>
        <v>1228.5</v>
      </c>
      <c r="I158" s="1">
        <f>Summary!$E$32-SUM('Crossing Event Calculation'!$J$22:$J157)</f>
        <v>1.2564845830453919E-8</v>
      </c>
      <c r="J158" s="1">
        <f t="shared" si="30"/>
        <v>1.5621225683528812E-9</v>
      </c>
      <c r="K158" s="27" t="str">
        <f>IF(G158&gt;Summary!$E$45,"",J158)</f>
        <v/>
      </c>
      <c r="N158">
        <f t="shared" si="31"/>
        <v>137</v>
      </c>
      <c r="O158">
        <f>Summary!$E$44*(N158-0.5)</f>
        <v>1228.5</v>
      </c>
      <c r="P158" s="1">
        <f>Summary!$E$32-SUM('Crossing Event Calculation'!$Q$22:$Q157)</f>
        <v>1.1481355803311111E-5</v>
      </c>
      <c r="Q158" s="1">
        <f t="shared" si="32"/>
        <v>9.1057531446716169E-7</v>
      </c>
      <c r="R158" s="27" t="str">
        <f>IF(N158&gt;Summary!$E$45,"",Q158)</f>
        <v/>
      </c>
      <c r="T158">
        <f t="shared" si="33"/>
        <v>137</v>
      </c>
      <c r="U158">
        <f>Summary!$E$44*(T158-0.5)</f>
        <v>1228.5</v>
      </c>
      <c r="V158" s="1">
        <f>Summary!$E$32-SUM('Crossing Event Calculation'!$W$22:$W157)</f>
        <v>1.591855105131712E-3</v>
      </c>
      <c r="W158" s="1">
        <f t="shared" si="34"/>
        <v>7.2127646915872687E-5</v>
      </c>
      <c r="X158" s="27" t="str">
        <f>IF(T158&gt;Summary!$E$45,"",W158)</f>
        <v/>
      </c>
      <c r="AA158">
        <f t="shared" si="35"/>
        <v>137</v>
      </c>
      <c r="AB158">
        <f>Summary!$F$44*(AA158-0.5)</f>
        <v>982.8</v>
      </c>
      <c r="AC158" s="1">
        <f>IF(Summary!F$41=1,0,Summary!$F$31*(Summary!$F$41)*(1-Summary!$F$41)^$A157)</f>
        <v>9.5624728346532195E-15</v>
      </c>
      <c r="AD158" s="1" t="str">
        <f>IF(AA158&gt;Summary!$F$45,"",AC158)</f>
        <v/>
      </c>
      <c r="AG158">
        <f t="shared" si="36"/>
        <v>137</v>
      </c>
      <c r="AH158">
        <f>Summary!$F$44*(AG158-0.5)</f>
        <v>982.8</v>
      </c>
      <c r="AI158" s="1">
        <f>Summary!$F$32-SUM('Crossing Event Calculation'!$AJ$22:$AJ157)</f>
        <v>1.3333757564737425E-7</v>
      </c>
      <c r="AJ158" s="1">
        <f t="shared" si="39"/>
        <v>1.458168928341233E-8</v>
      </c>
      <c r="AK158" s="27" t="str">
        <f>IF(AG158&gt;Summary!$F$45,"",AJ158)</f>
        <v/>
      </c>
      <c r="AN158">
        <f t="shared" si="37"/>
        <v>137</v>
      </c>
      <c r="AO158">
        <f>Summary!$F$44*(AN158-0.5)</f>
        <v>982.8</v>
      </c>
      <c r="AP158" s="1">
        <f>Summary!$F$32-SUM('Crossing Event Calculation'!$AQ$22:$AQ157)</f>
        <v>2.7004312727019197E-4</v>
      </c>
      <c r="AQ158" s="1">
        <f t="shared" si="40"/>
        <v>1.5683560334684843E-5</v>
      </c>
      <c r="AR158" s="27" t="str">
        <f>IF(AN158&gt;Summary!$F$45,"",AQ158)</f>
        <v/>
      </c>
      <c r="AT158">
        <f t="shared" si="38"/>
        <v>137</v>
      </c>
      <c r="AU158">
        <f>Summary!$F$44*(AT158-0.5)</f>
        <v>982.8</v>
      </c>
      <c r="AV158" s="1">
        <f>Summary!$F$32-SUM('Crossing Event Calculation'!$AW$22:$AW157)</f>
        <v>1.9990481656663395E-2</v>
      </c>
      <c r="AW158" s="1">
        <f t="shared" si="41"/>
        <v>5.5558816172868956E-4</v>
      </c>
      <c r="AX158" s="27" t="str">
        <f>IF(AT158&gt;Summary!$F$45,"",AW158)</f>
        <v/>
      </c>
    </row>
    <row r="159" spans="1:50">
      <c r="A159">
        <f t="shared" si="28"/>
        <v>138</v>
      </c>
      <c r="B159">
        <f>Summary!$E$44*(A159-0.5)</f>
        <v>1237.5</v>
      </c>
      <c r="C159" s="1">
        <f>IF(Summary!E$41=1,0,Summary!$E$31*(Summary!$E$41)*(1-Summary!$E$41)^$A158)</f>
        <v>6.7924696879056971E-15</v>
      </c>
      <c r="D159" s="1" t="str">
        <f>IF(A159&gt;Summary!$E$45,"",C159)</f>
        <v/>
      </c>
      <c r="G159">
        <f t="shared" si="29"/>
        <v>138</v>
      </c>
      <c r="H159">
        <f>Summary!$E$44*(G159-0.5)</f>
        <v>1237.5</v>
      </c>
      <c r="I159" s="1">
        <f>Summary!$E$32-SUM('Crossing Event Calculation'!$J$22:$J158)</f>
        <v>1.1002723288022764E-8</v>
      </c>
      <c r="J159" s="1">
        <f t="shared" si="30"/>
        <v>1.3679119181792028E-9</v>
      </c>
      <c r="K159" s="27" t="str">
        <f>IF(G159&gt;Summary!$E$45,"",J159)</f>
        <v/>
      </c>
      <c r="N159">
        <f t="shared" si="31"/>
        <v>138</v>
      </c>
      <c r="O159">
        <f>Summary!$E$44*(N159-0.5)</f>
        <v>1237.5</v>
      </c>
      <c r="P159" s="1">
        <f>Summary!$E$32-SUM('Crossing Event Calculation'!$Q$22:$Q158)</f>
        <v>1.0570780488827758E-5</v>
      </c>
      <c r="Q159" s="1">
        <f t="shared" si="32"/>
        <v>8.3835845980853368E-7</v>
      </c>
      <c r="R159" s="27" t="str">
        <f>IF(N159&gt;Summary!$E$45,"",Q159)</f>
        <v/>
      </c>
      <c r="T159">
        <f t="shared" si="33"/>
        <v>138</v>
      </c>
      <c r="U159">
        <f>Summary!$E$44*(T159-0.5)</f>
        <v>1237.5</v>
      </c>
      <c r="V159" s="1">
        <f>Summary!$E$32-SUM('Crossing Event Calculation'!$W$22:$W158)</f>
        <v>1.5197274582158249E-3</v>
      </c>
      <c r="W159" s="1">
        <f t="shared" si="34"/>
        <v>6.8859511874655238E-5</v>
      </c>
      <c r="X159" s="27" t="str">
        <f>IF(T159&gt;Summary!$E$45,"",W159)</f>
        <v/>
      </c>
      <c r="AA159">
        <f t="shared" si="35"/>
        <v>138</v>
      </c>
      <c r="AB159">
        <f>Summary!$F$44*(AA159-0.5)</f>
        <v>989.99999999999989</v>
      </c>
      <c r="AC159" s="1">
        <f>IF(Summary!F$41=1,0,Summary!$F$31*(Summary!$F$41)*(1-Summary!$F$41)^$A158)</f>
        <v>7.6499782677225744E-15</v>
      </c>
      <c r="AD159" s="1" t="str">
        <f>IF(AA159&gt;Summary!$F$45,"",AC159)</f>
        <v/>
      </c>
      <c r="AG159">
        <f t="shared" si="36"/>
        <v>138</v>
      </c>
      <c r="AH159">
        <f>Summary!$F$44*(AG159-0.5)</f>
        <v>989.99999999999989</v>
      </c>
      <c r="AI159" s="1">
        <f>Summary!$F$32-SUM('Crossing Event Calculation'!$AJ$22:$AJ158)</f>
        <v>1.187558863469107E-7</v>
      </c>
      <c r="AJ159" s="1">
        <f t="shared" si="39"/>
        <v>1.2987047551145281E-8</v>
      </c>
      <c r="AK159" s="27" t="str">
        <f>IF(AG159&gt;Summary!$F$45,"",AJ159)</f>
        <v/>
      </c>
      <c r="AN159">
        <f t="shared" si="37"/>
        <v>138</v>
      </c>
      <c r="AO159">
        <f>Summary!$F$44*(AN159-0.5)</f>
        <v>989.99999999999989</v>
      </c>
      <c r="AP159" s="1">
        <f>Summary!$F$32-SUM('Crossing Event Calculation'!$AQ$22:$AQ158)</f>
        <v>2.5435956693553585E-4</v>
      </c>
      <c r="AQ159" s="1">
        <f t="shared" si="40"/>
        <v>1.477269077374564E-5</v>
      </c>
      <c r="AR159" s="27" t="str">
        <f>IF(AN159&gt;Summary!$F$45,"",AQ159)</f>
        <v/>
      </c>
      <c r="AT159">
        <f t="shared" si="38"/>
        <v>138</v>
      </c>
      <c r="AU159">
        <f>Summary!$F$44*(AT159-0.5)</f>
        <v>989.99999999999989</v>
      </c>
      <c r="AV159" s="1">
        <f>Summary!$F$32-SUM('Crossing Event Calculation'!$AW$22:$AW158)</f>
        <v>1.9434893494934657E-2</v>
      </c>
      <c r="AW159" s="1">
        <f t="shared" si="41"/>
        <v>5.4014690269578382E-4</v>
      </c>
      <c r="AX159" s="27" t="str">
        <f>IF(AT159&gt;Summary!$F$45,"",AW159)</f>
        <v/>
      </c>
    </row>
    <row r="160" spans="1:50">
      <c r="A160">
        <f t="shared" si="28"/>
        <v>139</v>
      </c>
      <c r="B160">
        <f>Summary!$E$44*(A160-0.5)</f>
        <v>1246.5</v>
      </c>
      <c r="C160" s="1">
        <f>IF(Summary!E$41=1,0,Summary!$E$31*(Summary!$E$41)*(1-Summary!$E$41)^$A159)</f>
        <v>5.4339757503245586E-15</v>
      </c>
      <c r="D160" s="1" t="str">
        <f>IF(A160&gt;Summary!$E$45,"",C160)</f>
        <v/>
      </c>
      <c r="G160">
        <f t="shared" si="29"/>
        <v>139</v>
      </c>
      <c r="H160">
        <f>Summary!$E$44*(G160-0.5)</f>
        <v>1246.5</v>
      </c>
      <c r="I160" s="1">
        <f>Summary!$E$32-SUM('Crossing Event Calculation'!$J$22:$J159)</f>
        <v>9.6348113931554735E-9</v>
      </c>
      <c r="J160" s="1">
        <f t="shared" si="30"/>
        <v>1.1978464775582451E-9</v>
      </c>
      <c r="K160" s="27" t="str">
        <f>IF(G160&gt;Summary!$E$45,"",J160)</f>
        <v/>
      </c>
      <c r="N160">
        <f t="shared" si="31"/>
        <v>139</v>
      </c>
      <c r="O160">
        <f>Summary!$E$44*(N160-0.5)</f>
        <v>1246.5</v>
      </c>
      <c r="P160" s="1">
        <f>Summary!$E$32-SUM('Crossing Event Calculation'!$Q$22:$Q159)</f>
        <v>9.7324220290628816E-6</v>
      </c>
      <c r="Q160" s="1">
        <f t="shared" si="32"/>
        <v>7.7186905461856005E-7</v>
      </c>
      <c r="R160" s="27" t="str">
        <f>IF(N160&gt;Summary!$E$45,"",Q160)</f>
        <v/>
      </c>
      <c r="T160">
        <f t="shared" si="33"/>
        <v>139</v>
      </c>
      <c r="U160">
        <f>Summary!$E$44*(T160-0.5)</f>
        <v>1246.5</v>
      </c>
      <c r="V160" s="1">
        <f>Summary!$E$32-SUM('Crossing Event Calculation'!$W$22:$W159)</f>
        <v>1.4508679463411944E-3</v>
      </c>
      <c r="W160" s="1">
        <f t="shared" si="34"/>
        <v>6.5739457453067819E-5</v>
      </c>
      <c r="X160" s="27" t="str">
        <f>IF(T160&gt;Summary!$E$45,"",W160)</f>
        <v/>
      </c>
      <c r="AA160">
        <f t="shared" si="35"/>
        <v>139</v>
      </c>
      <c r="AB160">
        <f>Summary!$F$44*(AA160-0.5)</f>
        <v>997.19999999999993</v>
      </c>
      <c r="AC160" s="1">
        <f>IF(Summary!F$41=1,0,Summary!$F$31*(Summary!$F$41)*(1-Summary!$F$41)^$A159)</f>
        <v>6.1199826141780614E-15</v>
      </c>
      <c r="AD160" s="1" t="str">
        <f>IF(AA160&gt;Summary!$F$45,"",AC160)</f>
        <v/>
      </c>
      <c r="AG160">
        <f t="shared" si="36"/>
        <v>139</v>
      </c>
      <c r="AH160">
        <f>Summary!$F$44*(AG160-0.5)</f>
        <v>997.19999999999993</v>
      </c>
      <c r="AI160" s="1">
        <f>Summary!$F$32-SUM('Crossing Event Calculation'!$AJ$22:$AJ159)</f>
        <v>1.0576883879842569E-7</v>
      </c>
      <c r="AJ160" s="1">
        <f t="shared" si="39"/>
        <v>1.1566794549382837E-8</v>
      </c>
      <c r="AK160" s="27" t="str">
        <f>IF(AG160&gt;Summary!$F$45,"",AJ160)</f>
        <v/>
      </c>
      <c r="AN160">
        <f t="shared" si="37"/>
        <v>139</v>
      </c>
      <c r="AO160">
        <f>Summary!$F$44*(AN160-0.5)</f>
        <v>997.19999999999993</v>
      </c>
      <c r="AP160" s="1">
        <f>Summary!$F$32-SUM('Crossing Event Calculation'!$AQ$22:$AQ159)</f>
        <v>2.395868761617681E-4</v>
      </c>
      <c r="AQ160" s="1">
        <f t="shared" si="40"/>
        <v>1.391472268028547E-5</v>
      </c>
      <c r="AR160" s="27" t="str">
        <f>IF(AN160&gt;Summary!$F$45,"",AQ160)</f>
        <v/>
      </c>
      <c r="AT160">
        <f t="shared" si="38"/>
        <v>139</v>
      </c>
      <c r="AU160">
        <f>Summary!$F$44*(AT160-0.5)</f>
        <v>997.19999999999993</v>
      </c>
      <c r="AV160" s="1">
        <f>Summary!$F$32-SUM('Crossing Event Calculation'!$AW$22:$AW159)</f>
        <v>1.8894746592238887E-2</v>
      </c>
      <c r="AW160" s="1">
        <f t="shared" si="41"/>
        <v>5.2513479694033503E-4</v>
      </c>
      <c r="AX160" s="27" t="str">
        <f>IF(AT160&gt;Summary!$F$45,"",AW160)</f>
        <v/>
      </c>
    </row>
    <row r="161" spans="1:50">
      <c r="A161">
        <f t="shared" si="28"/>
        <v>140</v>
      </c>
      <c r="B161">
        <f>Summary!$E$44*(A161-0.5)</f>
        <v>1255.5</v>
      </c>
      <c r="C161" s="1">
        <f>IF(Summary!E$41=1,0,Summary!$E$31*(Summary!$E$41)*(1-Summary!$E$41)^$A160)</f>
        <v>4.3471806002596469E-15</v>
      </c>
      <c r="D161" s="1" t="str">
        <f>IF(A161&gt;Summary!$E$45,"",C161)</f>
        <v/>
      </c>
      <c r="G161">
        <f t="shared" si="29"/>
        <v>140</v>
      </c>
      <c r="H161">
        <f>Summary!$E$44*(G161-0.5)</f>
        <v>1255.5</v>
      </c>
      <c r="I161" s="1">
        <f>Summary!$E$32-SUM('Crossing Event Calculation'!$J$22:$J160)</f>
        <v>8.4369649044901962E-9</v>
      </c>
      <c r="J161" s="1">
        <f t="shared" si="30"/>
        <v>1.0489243929886896E-9</v>
      </c>
      <c r="K161" s="27" t="str">
        <f>IF(G161&gt;Summary!$E$45,"",J161)</f>
        <v/>
      </c>
      <c r="N161">
        <f t="shared" si="31"/>
        <v>140</v>
      </c>
      <c r="O161">
        <f>Summary!$E$44*(N161-0.5)</f>
        <v>1255.5</v>
      </c>
      <c r="P161" s="1">
        <f>Summary!$E$32-SUM('Crossing Event Calculation'!$Q$22:$Q160)</f>
        <v>8.9605529743908008E-6</v>
      </c>
      <c r="Q161" s="1">
        <f t="shared" si="32"/>
        <v>7.1065286036188458E-7</v>
      </c>
      <c r="R161" s="27" t="str">
        <f>IF(N161&gt;Summary!$E$45,"",Q161)</f>
        <v/>
      </c>
      <c r="T161">
        <f t="shared" si="33"/>
        <v>140</v>
      </c>
      <c r="U161">
        <f>Summary!$E$44*(T161-0.5)</f>
        <v>1255.5</v>
      </c>
      <c r="V161" s="1">
        <f>Summary!$E$32-SUM('Crossing Event Calculation'!$W$22:$W160)</f>
        <v>1.3851284888881654E-3</v>
      </c>
      <c r="W161" s="1">
        <f t="shared" si="34"/>
        <v>6.2760774053851793E-5</v>
      </c>
      <c r="X161" s="27" t="str">
        <f>IF(T161&gt;Summary!$E$45,"",W161)</f>
        <v/>
      </c>
      <c r="AA161">
        <f t="shared" si="35"/>
        <v>140</v>
      </c>
      <c r="AB161">
        <f>Summary!$F$44*(AA161-0.5)</f>
        <v>1004.3999999999999</v>
      </c>
      <c r="AC161" s="1">
        <f>IF(Summary!F$41=1,0,Summary!$F$31*(Summary!$F$41)*(1-Summary!$F$41)^$A160)</f>
        <v>4.8959860913424488E-15</v>
      </c>
      <c r="AD161" s="1" t="str">
        <f>IF(AA161&gt;Summary!$F$45,"",AC161)</f>
        <v/>
      </c>
      <c r="AG161">
        <f t="shared" si="36"/>
        <v>140</v>
      </c>
      <c r="AH161">
        <f>Summary!$F$44*(AG161-0.5)</f>
        <v>1004.3999999999999</v>
      </c>
      <c r="AI161" s="1">
        <f>Summary!$F$32-SUM('Crossing Event Calculation'!$AJ$22:$AJ160)</f>
        <v>9.4202044276237018E-8</v>
      </c>
      <c r="AJ161" s="1">
        <f t="shared" si="39"/>
        <v>1.0301859268320882E-8</v>
      </c>
      <c r="AK161" s="27" t="str">
        <f>IF(AG161&gt;Summary!$F$45,"",AJ161)</f>
        <v/>
      </c>
      <c r="AN161">
        <f t="shared" si="37"/>
        <v>140</v>
      </c>
      <c r="AO161">
        <f>Summary!$F$44*(AN161-0.5)</f>
        <v>1004.3999999999999</v>
      </c>
      <c r="AP161" s="1">
        <f>Summary!$F$32-SUM('Crossing Event Calculation'!$AQ$22:$AQ160)</f>
        <v>2.2567215348145986E-4</v>
      </c>
      <c r="AQ161" s="1">
        <f t="shared" si="40"/>
        <v>1.31065836437431E-5</v>
      </c>
      <c r="AR161" s="27" t="str">
        <f>IF(AN161&gt;Summary!$F$45,"",AQ161)</f>
        <v/>
      </c>
      <c r="AT161">
        <f t="shared" si="38"/>
        <v>140</v>
      </c>
      <c r="AU161">
        <f>Summary!$F$44*(AT161-0.5)</f>
        <v>1004.3999999999999</v>
      </c>
      <c r="AV161" s="1">
        <f>Summary!$F$32-SUM('Crossing Event Calculation'!$AW$22:$AW160)</f>
        <v>1.8369611795298502E-2</v>
      </c>
      <c r="AW161" s="1">
        <f t="shared" si="41"/>
        <v>5.1053991716190682E-4</v>
      </c>
      <c r="AX161" s="27" t="str">
        <f>IF(AT161&gt;Summary!$F$45,"",AW161)</f>
        <v/>
      </c>
    </row>
    <row r="162" spans="1:50">
      <c r="A162">
        <f t="shared" si="28"/>
        <v>141</v>
      </c>
      <c r="B162">
        <f>Summary!$E$44*(A162-0.5)</f>
        <v>1264.5</v>
      </c>
      <c r="C162" s="1">
        <f>IF(Summary!E$41=1,0,Summary!$E$31*(Summary!$E$41)*(1-Summary!$E$41)^$A161)</f>
        <v>3.4777444802077185E-15</v>
      </c>
      <c r="D162" s="1" t="str">
        <f>IF(A162&gt;Summary!$E$45,"",C162)</f>
        <v/>
      </c>
      <c r="G162">
        <f t="shared" si="29"/>
        <v>141</v>
      </c>
      <c r="H162">
        <f>Summary!$E$44*(G162-0.5)</f>
        <v>1264.5</v>
      </c>
      <c r="I162" s="1">
        <f>Summary!$E$32-SUM('Crossing Event Calculation'!$J$22:$J161)</f>
        <v>7.388040512701366E-9</v>
      </c>
      <c r="J162" s="1">
        <f t="shared" si="30"/>
        <v>9.1851702571819474E-10</v>
      </c>
      <c r="K162" s="27" t="str">
        <f>IF(G162&gt;Summary!$E$45,"",J162)</f>
        <v/>
      </c>
      <c r="N162">
        <f t="shared" si="31"/>
        <v>141</v>
      </c>
      <c r="O162">
        <f>Summary!$E$44*(N162-0.5)</f>
        <v>1264.5</v>
      </c>
      <c r="P162" s="1">
        <f>Summary!$E$32-SUM('Crossing Event Calculation'!$Q$22:$Q161)</f>
        <v>8.2499001140545758E-6</v>
      </c>
      <c r="Q162" s="1">
        <f t="shared" si="32"/>
        <v>6.5429166375207067E-7</v>
      </c>
      <c r="R162" s="27" t="str">
        <f>IF(N162&gt;Summary!$E$45,"",Q162)</f>
        <v/>
      </c>
      <c r="T162">
        <f t="shared" si="33"/>
        <v>141</v>
      </c>
      <c r="U162">
        <f>Summary!$E$44*(T162-0.5)</f>
        <v>1264.5</v>
      </c>
      <c r="V162" s="1">
        <f>Summary!$E$32-SUM('Crossing Event Calculation'!$W$22:$W161)</f>
        <v>1.3223677148342938E-3</v>
      </c>
      <c r="W162" s="1">
        <f t="shared" si="34"/>
        <v>5.991705609451532E-5</v>
      </c>
      <c r="X162" s="27" t="str">
        <f>IF(T162&gt;Summary!$E$45,"",W162)</f>
        <v/>
      </c>
      <c r="AA162">
        <f t="shared" si="35"/>
        <v>141</v>
      </c>
      <c r="AB162">
        <f>Summary!$F$44*(AA162-0.5)</f>
        <v>1011.5999999999999</v>
      </c>
      <c r="AC162" s="1">
        <f>IF(Summary!F$41=1,0,Summary!$F$31*(Summary!$F$41)*(1-Summary!$F$41)^$A161)</f>
        <v>3.9167888730739603E-15</v>
      </c>
      <c r="AD162" s="1" t="str">
        <f>IF(AA162&gt;Summary!$F$45,"",AC162)</f>
        <v/>
      </c>
      <c r="AG162">
        <f t="shared" si="36"/>
        <v>141</v>
      </c>
      <c r="AH162">
        <f>Summary!$F$44*(AG162-0.5)</f>
        <v>1011.5999999999999</v>
      </c>
      <c r="AI162" s="1">
        <f>Summary!$F$32-SUM('Crossing Event Calculation'!$AJ$22:$AJ161)</f>
        <v>8.3900185021690277E-8</v>
      </c>
      <c r="AJ162" s="1">
        <f t="shared" si="39"/>
        <v>9.175256283663987E-9</v>
      </c>
      <c r="AK162" s="27" t="str">
        <f>IF(AG162&gt;Summary!$F$45,"",AJ162)</f>
        <v/>
      </c>
      <c r="AN162">
        <f t="shared" si="37"/>
        <v>141</v>
      </c>
      <c r="AO162">
        <f>Summary!$F$44*(AN162-0.5)</f>
        <v>1011.5999999999999</v>
      </c>
      <c r="AP162" s="1">
        <f>Summary!$F$32-SUM('Crossing Event Calculation'!$AQ$22:$AQ161)</f>
        <v>2.1256556983773045E-4</v>
      </c>
      <c r="AQ162" s="1">
        <f t="shared" si="40"/>
        <v>1.2345379692966924E-5</v>
      </c>
      <c r="AR162" s="27" t="str">
        <f>IF(AN162&gt;Summary!$F$45,"",AQ162)</f>
        <v/>
      </c>
      <c r="AT162">
        <f t="shared" si="38"/>
        <v>141</v>
      </c>
      <c r="AU162">
        <f>Summary!$F$44*(AT162-0.5)</f>
        <v>1011.5999999999999</v>
      </c>
      <c r="AV162" s="1">
        <f>Summary!$F$32-SUM('Crossing Event Calculation'!$AW$22:$AW161)</f>
        <v>1.7859071878136623E-2</v>
      </c>
      <c r="AW162" s="1">
        <f t="shared" si="41"/>
        <v>4.963506675511784E-4</v>
      </c>
      <c r="AX162" s="27" t="str">
        <f>IF(AT162&gt;Summary!$F$45,"",AW162)</f>
        <v/>
      </c>
    </row>
    <row r="163" spans="1:50">
      <c r="A163">
        <f t="shared" si="28"/>
        <v>142</v>
      </c>
      <c r="B163">
        <f>Summary!$E$44*(A163-0.5)</f>
        <v>1273.5</v>
      </c>
      <c r="C163" s="1">
        <f>IF(Summary!E$41=1,0,Summary!$E$31*(Summary!$E$41)*(1-Summary!$E$41)^$A162)</f>
        <v>2.7821955841661749E-15</v>
      </c>
      <c r="D163" s="1" t="str">
        <f>IF(A163&gt;Summary!$E$45,"",C163)</f>
        <v/>
      </c>
      <c r="G163">
        <f t="shared" si="29"/>
        <v>142</v>
      </c>
      <c r="H163">
        <f>Summary!$E$44*(G163-0.5)</f>
        <v>1273.5</v>
      </c>
      <c r="I163" s="1">
        <f>Summary!$E$32-SUM('Crossing Event Calculation'!$J$22:$J162)</f>
        <v>6.4695234724965189E-9</v>
      </c>
      <c r="J163" s="1">
        <f t="shared" si="30"/>
        <v>8.0432253282254681E-10</v>
      </c>
      <c r="K163" s="27" t="str">
        <f>IF(G163&gt;Summary!$E$45,"",J163)</f>
        <v/>
      </c>
      <c r="N163">
        <f t="shared" si="31"/>
        <v>142</v>
      </c>
      <c r="O163">
        <f>Summary!$E$44*(N163-0.5)</f>
        <v>1273.5</v>
      </c>
      <c r="P163" s="1">
        <f>Summary!$E$32-SUM('Crossing Event Calculation'!$Q$22:$Q162)</f>
        <v>7.5956084503170374E-6</v>
      </c>
      <c r="Q163" s="1">
        <f t="shared" si="32"/>
        <v>6.0240041957607937E-7</v>
      </c>
      <c r="R163" s="27" t="str">
        <f>IF(N163&gt;Summary!$E$45,"",Q163)</f>
        <v/>
      </c>
      <c r="T163">
        <f t="shared" si="33"/>
        <v>142</v>
      </c>
      <c r="U163">
        <f>Summary!$E$44*(T163-0.5)</f>
        <v>1273.5</v>
      </c>
      <c r="V163" s="1">
        <f>Summary!$E$32-SUM('Crossing Event Calculation'!$W$22:$W162)</f>
        <v>1.2624506587397555E-3</v>
      </c>
      <c r="W163" s="1">
        <f t="shared" si="34"/>
        <v>5.7202188232300046E-5</v>
      </c>
      <c r="X163" s="27" t="str">
        <f>IF(T163&gt;Summary!$E$45,"",W163)</f>
        <v/>
      </c>
      <c r="AA163">
        <f t="shared" si="35"/>
        <v>142</v>
      </c>
      <c r="AB163">
        <f>Summary!$F$44*(AA163-0.5)</f>
        <v>1018.8</v>
      </c>
      <c r="AC163" s="1">
        <f>IF(Summary!F$41=1,0,Summary!$F$31*(Summary!$F$41)*(1-Summary!$F$41)^$A162)</f>
        <v>3.1334310984591684E-15</v>
      </c>
      <c r="AD163" s="1" t="str">
        <f>IF(AA163&gt;Summary!$F$45,"",AC163)</f>
        <v/>
      </c>
      <c r="AG163">
        <f t="shared" si="36"/>
        <v>142</v>
      </c>
      <c r="AH163">
        <f>Summary!$F$44*(AG163-0.5)</f>
        <v>1018.8</v>
      </c>
      <c r="AI163" s="1">
        <f>Summary!$F$32-SUM('Crossing Event Calculation'!$AJ$22:$AJ162)</f>
        <v>7.4724928689207104E-8</v>
      </c>
      <c r="AJ163" s="1">
        <f t="shared" si="39"/>
        <v>8.1718576821343245E-9</v>
      </c>
      <c r="AK163" s="27" t="str">
        <f>IF(AG163&gt;Summary!$F$45,"",AJ163)</f>
        <v/>
      </c>
      <c r="AN163">
        <f t="shared" si="37"/>
        <v>142</v>
      </c>
      <c r="AO163">
        <f>Summary!$F$44*(AN163-0.5)</f>
        <v>1018.8</v>
      </c>
      <c r="AP163" s="1">
        <f>Summary!$F$32-SUM('Crossing Event Calculation'!$AQ$22:$AQ162)</f>
        <v>2.00220190144762E-4</v>
      </c>
      <c r="AQ163" s="1">
        <f t="shared" si="40"/>
        <v>1.1628384932809456E-5</v>
      </c>
      <c r="AR163" s="27" t="str">
        <f>IF(AN163&gt;Summary!$F$45,"",AQ163)</f>
        <v/>
      </c>
      <c r="AT163">
        <f t="shared" si="38"/>
        <v>142</v>
      </c>
      <c r="AU163">
        <f>Summary!$F$44*(AT163-0.5)</f>
        <v>1018.8</v>
      </c>
      <c r="AV163" s="1">
        <f>Summary!$F$32-SUM('Crossing Event Calculation'!$AW$22:$AW162)</f>
        <v>1.7362721210585463E-2</v>
      </c>
      <c r="AW163" s="1">
        <f t="shared" si="41"/>
        <v>4.8255577457691949E-4</v>
      </c>
      <c r="AX163" s="27" t="str">
        <f>IF(AT163&gt;Summary!$F$45,"",AW163)</f>
        <v/>
      </c>
    </row>
    <row r="164" spans="1:50">
      <c r="A164">
        <f t="shared" si="28"/>
        <v>143</v>
      </c>
      <c r="B164">
        <f>Summary!$E$44*(A164-0.5)</f>
        <v>1282.5</v>
      </c>
      <c r="C164" s="1">
        <f>IF(Summary!E$41=1,0,Summary!$E$31*(Summary!$E$41)*(1-Summary!$E$41)^$A163)</f>
        <v>2.2257564673329397E-15</v>
      </c>
      <c r="D164" s="1" t="str">
        <f>IF(A164&gt;Summary!$E$45,"",C164)</f>
        <v/>
      </c>
      <c r="G164">
        <f t="shared" si="29"/>
        <v>143</v>
      </c>
      <c r="H164">
        <f>Summary!$E$44*(G164-0.5)</f>
        <v>1282.5</v>
      </c>
      <c r="I164" s="1">
        <f>Summary!$E$32-SUM('Crossing Event Calculation'!$J$22:$J163)</f>
        <v>5.665200975002449E-9</v>
      </c>
      <c r="J164" s="1">
        <f t="shared" si="30"/>
        <v>7.0432525927668832E-10</v>
      </c>
      <c r="K164" s="27" t="str">
        <f>IF(G164&gt;Summary!$E$45,"",J164)</f>
        <v/>
      </c>
      <c r="N164">
        <f t="shared" si="31"/>
        <v>143</v>
      </c>
      <c r="O164">
        <f>Summary!$E$44*(N164-0.5)</f>
        <v>1282.5</v>
      </c>
      <c r="P164" s="1">
        <f>Summary!$E$32-SUM('Crossing Event Calculation'!$Q$22:$Q163)</f>
        <v>6.9932080307699707E-6</v>
      </c>
      <c r="Q164" s="1">
        <f t="shared" si="32"/>
        <v>5.5462462019652965E-7</v>
      </c>
      <c r="R164" s="27" t="str">
        <f>IF(N164&gt;Summary!$E$45,"",Q164)</f>
        <v/>
      </c>
      <c r="T164">
        <f t="shared" si="33"/>
        <v>143</v>
      </c>
      <c r="U164">
        <f>Summary!$E$44*(T164-0.5)</f>
        <v>1282.5</v>
      </c>
      <c r="V164" s="1">
        <f>Summary!$E$32-SUM('Crossing Event Calculation'!$W$22:$W163)</f>
        <v>1.2052484705074029E-3</v>
      </c>
      <c r="W164" s="1">
        <f t="shared" si="34"/>
        <v>5.4610332213283142E-5</v>
      </c>
      <c r="X164" s="27" t="str">
        <f>IF(T164&gt;Summary!$E$45,"",W164)</f>
        <v/>
      </c>
      <c r="AA164">
        <f t="shared" si="35"/>
        <v>143</v>
      </c>
      <c r="AB164">
        <f>Summary!$F$44*(AA164-0.5)</f>
        <v>1026</v>
      </c>
      <c r="AC164" s="1">
        <f>IF(Summary!F$41=1,0,Summary!$F$31*(Summary!$F$41)*(1-Summary!$F$41)^$A163)</f>
        <v>2.5067448787673347E-15</v>
      </c>
      <c r="AD164" s="1" t="str">
        <f>IF(AA164&gt;Summary!$F$45,"",AC164)</f>
        <v/>
      </c>
      <c r="AG164">
        <f t="shared" si="36"/>
        <v>143</v>
      </c>
      <c r="AH164">
        <f>Summary!$F$44*(AG164-0.5)</f>
        <v>1026</v>
      </c>
      <c r="AI164" s="1">
        <f>Summary!$F$32-SUM('Crossing Event Calculation'!$AJ$22:$AJ163)</f>
        <v>6.6553071054187285E-8</v>
      </c>
      <c r="AJ164" s="1">
        <f t="shared" si="39"/>
        <v>7.2781899495120512E-9</v>
      </c>
      <c r="AK164" s="27" t="str">
        <f>IF(AG164&gt;Summary!$F$45,"",AJ164)</f>
        <v/>
      </c>
      <c r="AN164">
        <f t="shared" si="37"/>
        <v>143</v>
      </c>
      <c r="AO164">
        <f>Summary!$F$44*(AN164-0.5)</f>
        <v>1026</v>
      </c>
      <c r="AP164" s="1">
        <f>Summary!$F$32-SUM('Crossing Event Calculation'!$AQ$22:$AQ163)</f>
        <v>1.8859180521191288E-4</v>
      </c>
      <c r="AQ164" s="1">
        <f t="shared" si="40"/>
        <v>1.0953031782618729E-5</v>
      </c>
      <c r="AR164" s="27" t="str">
        <f>IF(AN164&gt;Summary!$F$45,"",AQ164)</f>
        <v/>
      </c>
      <c r="AT164">
        <f t="shared" si="38"/>
        <v>143</v>
      </c>
      <c r="AU164">
        <f>Summary!$F$44*(AT164-0.5)</f>
        <v>1026</v>
      </c>
      <c r="AV164" s="1">
        <f>Summary!$F$32-SUM('Crossing Event Calculation'!$AW$22:$AW163)</f>
        <v>1.6880165436008565E-2</v>
      </c>
      <c r="AW164" s="1">
        <f t="shared" si="41"/>
        <v>4.6914427802904234E-4</v>
      </c>
      <c r="AX164" s="27" t="str">
        <f>IF(AT164&gt;Summary!$F$45,"",AW164)</f>
        <v/>
      </c>
    </row>
    <row r="165" spans="1:50">
      <c r="A165">
        <f t="shared" si="28"/>
        <v>144</v>
      </c>
      <c r="B165">
        <f>Summary!$E$44*(A165-0.5)</f>
        <v>1291.5</v>
      </c>
      <c r="C165" s="1">
        <f>IF(Summary!E$41=1,0,Summary!$E$31*(Summary!$E$41)*(1-Summary!$E$41)^$A164)</f>
        <v>1.7806051738663525E-15</v>
      </c>
      <c r="D165" s="1" t="str">
        <f>IF(A165&gt;Summary!$E$45,"",C165)</f>
        <v/>
      </c>
      <c r="G165">
        <f t="shared" si="29"/>
        <v>144</v>
      </c>
      <c r="H165">
        <f>Summary!$E$44*(G165-0.5)</f>
        <v>1291.5</v>
      </c>
      <c r="I165" s="1">
        <f>Summary!$E$32-SUM('Crossing Event Calculation'!$J$22:$J164)</f>
        <v>4.9608757102248546E-9</v>
      </c>
      <c r="J165" s="1">
        <f t="shared" si="30"/>
        <v>6.1676012665058813E-10</v>
      </c>
      <c r="K165" s="27" t="str">
        <f>IF(G165&gt;Summary!$E$45,"",J165)</f>
        <v/>
      </c>
      <c r="N165">
        <f t="shared" si="31"/>
        <v>144</v>
      </c>
      <c r="O165">
        <f>Summary!$E$44*(N165-0.5)</f>
        <v>1291.5</v>
      </c>
      <c r="P165" s="1">
        <f>Summary!$E$32-SUM('Crossing Event Calculation'!$Q$22:$Q164)</f>
        <v>6.4385834105396E-6</v>
      </c>
      <c r="Q165" s="1">
        <f t="shared" si="32"/>
        <v>5.1063787362851071E-7</v>
      </c>
      <c r="R165" s="27" t="str">
        <f>IF(N165&gt;Summary!$E$45,"",Q165)</f>
        <v/>
      </c>
      <c r="T165">
        <f t="shared" si="33"/>
        <v>144</v>
      </c>
      <c r="U165">
        <f>Summary!$E$44*(T165-0.5)</f>
        <v>1291.5</v>
      </c>
      <c r="V165" s="1">
        <f>Summary!$E$32-SUM('Crossing Event Calculation'!$W$22:$W164)</f>
        <v>1.15063813829408E-3</v>
      </c>
      <c r="W165" s="1">
        <f t="shared" si="34"/>
        <v>5.2135914317368454E-5</v>
      </c>
      <c r="X165" s="27" t="str">
        <f>IF(T165&gt;Summary!$E$45,"",W165)</f>
        <v/>
      </c>
      <c r="AA165">
        <f t="shared" si="35"/>
        <v>144</v>
      </c>
      <c r="AB165">
        <f>Summary!$F$44*(AA165-0.5)</f>
        <v>1033.1999999999998</v>
      </c>
      <c r="AC165" s="1">
        <f>IF(Summary!F$41=1,0,Summary!$F$31*(Summary!$F$41)*(1-Summary!$F$41)^$A164)</f>
        <v>2.0053959030138685E-15</v>
      </c>
      <c r="AD165" s="1" t="str">
        <f>IF(AA165&gt;Summary!$F$45,"",AC165)</f>
        <v/>
      </c>
      <c r="AG165">
        <f t="shared" si="36"/>
        <v>144</v>
      </c>
      <c r="AH165">
        <f>Summary!$F$44*(AG165-0.5)</f>
        <v>1033.1999999999998</v>
      </c>
      <c r="AI165" s="1">
        <f>Summary!$F$32-SUM('Crossing Event Calculation'!$AJ$22:$AJ164)</f>
        <v>5.9274881114568245E-8</v>
      </c>
      <c r="AJ165" s="1">
        <f t="shared" si="39"/>
        <v>6.4822529922821536E-9</v>
      </c>
      <c r="AK165" s="27" t="str">
        <f>IF(AG165&gt;Summary!$F$45,"",AJ165)</f>
        <v/>
      </c>
      <c r="AN165">
        <f t="shared" si="37"/>
        <v>144</v>
      </c>
      <c r="AO165">
        <f>Summary!$F$44*(AN165-0.5)</f>
        <v>1033.1999999999998</v>
      </c>
      <c r="AP165" s="1">
        <f>Summary!$F$32-SUM('Crossing Event Calculation'!$AQ$22:$AQ164)</f>
        <v>1.7763877342924506E-4</v>
      </c>
      <c r="AQ165" s="1">
        <f t="shared" si="40"/>
        <v>1.0316901781652943E-5</v>
      </c>
      <c r="AR165" s="27" t="str">
        <f>IF(AN165&gt;Summary!$F$45,"",AQ165)</f>
        <v/>
      </c>
      <c r="AT165">
        <f t="shared" si="38"/>
        <v>144</v>
      </c>
      <c r="AU165">
        <f>Summary!$F$44*(AT165-0.5)</f>
        <v>1033.1999999999998</v>
      </c>
      <c r="AV165" s="1">
        <f>Summary!$F$32-SUM('Crossing Event Calculation'!$AW$22:$AW164)</f>
        <v>1.6411021157979544E-2</v>
      </c>
      <c r="AW165" s="1">
        <f t="shared" si="41"/>
        <v>4.5610552231057792E-4</v>
      </c>
      <c r="AX165" s="27" t="str">
        <f>IF(AT165&gt;Summary!$F$45,"",AW165)</f>
        <v/>
      </c>
    </row>
    <row r="166" spans="1:50">
      <c r="A166">
        <f t="shared" si="28"/>
        <v>145</v>
      </c>
      <c r="B166">
        <f>Summary!$E$44*(A166-0.5)</f>
        <v>1300.5</v>
      </c>
      <c r="C166" s="1">
        <f>IF(Summary!E$41=1,0,Summary!$E$31*(Summary!$E$41)*(1-Summary!$E$41)^$A165)</f>
        <v>1.424484139093082E-15</v>
      </c>
      <c r="D166" s="1" t="str">
        <f>IF(A166&gt;Summary!$E$45,"",C166)</f>
        <v/>
      </c>
      <c r="G166">
        <f t="shared" si="29"/>
        <v>145</v>
      </c>
      <c r="H166">
        <f>Summary!$E$44*(G166-0.5)</f>
        <v>1300.5</v>
      </c>
      <c r="I166" s="1">
        <f>Summary!$E$32-SUM('Crossing Event Calculation'!$J$22:$J165)</f>
        <v>4.3441156227785882E-9</v>
      </c>
      <c r="J166" s="1">
        <f t="shared" si="30"/>
        <v>5.40081521528037E-10</v>
      </c>
      <c r="K166" s="27" t="str">
        <f>IF(G166&gt;Summary!$E$45,"",J166)</f>
        <v/>
      </c>
      <c r="N166">
        <f t="shared" si="31"/>
        <v>145</v>
      </c>
      <c r="O166">
        <f>Summary!$E$44*(N166-0.5)</f>
        <v>1300.5</v>
      </c>
      <c r="P166" s="1">
        <f>Summary!$E$32-SUM('Crossing Event Calculation'!$Q$22:$Q165)</f>
        <v>5.927945536887691E-6</v>
      </c>
      <c r="Q166" s="1">
        <f t="shared" si="32"/>
        <v>4.7013967373426685E-7</v>
      </c>
      <c r="R166" s="27" t="str">
        <f>IF(N166&gt;Summary!$E$45,"",Q166)</f>
        <v/>
      </c>
      <c r="T166">
        <f t="shared" si="33"/>
        <v>145</v>
      </c>
      <c r="U166">
        <f>Summary!$E$44*(T166-0.5)</f>
        <v>1300.5</v>
      </c>
      <c r="V166" s="1">
        <f>Summary!$E$32-SUM('Crossing Event Calculation'!$W$22:$W165)</f>
        <v>1.0985022239766717E-3</v>
      </c>
      <c r="W166" s="1">
        <f t="shared" si="34"/>
        <v>4.9773613372138223E-5</v>
      </c>
      <c r="X166" s="27" t="str">
        <f>IF(T166&gt;Summary!$E$45,"",W166)</f>
        <v/>
      </c>
      <c r="AA166">
        <f t="shared" si="35"/>
        <v>145</v>
      </c>
      <c r="AB166">
        <f>Summary!$F$44*(AA166-0.5)</f>
        <v>1040.3999999999999</v>
      </c>
      <c r="AC166" s="1">
        <f>IF(Summary!F$41=1,0,Summary!$F$31*(Summary!$F$41)*(1-Summary!$F$41)^$A165)</f>
        <v>1.6043167224110946E-15</v>
      </c>
      <c r="AD166" s="1" t="str">
        <f>IF(AA166&gt;Summary!$F$45,"",AC166)</f>
        <v/>
      </c>
      <c r="AG166">
        <f t="shared" si="36"/>
        <v>145</v>
      </c>
      <c r="AH166">
        <f>Summary!$F$44*(AG166-0.5)</f>
        <v>1040.3999999999999</v>
      </c>
      <c r="AI166" s="1">
        <f>Summary!$F$32-SUM('Crossing Event Calculation'!$AJ$22:$AJ165)</f>
        <v>5.2792628157938282E-8</v>
      </c>
      <c r="AJ166" s="1">
        <f t="shared" si="39"/>
        <v>5.7733590588868638E-9</v>
      </c>
      <c r="AK166" s="27" t="str">
        <f>IF(AG166&gt;Summary!$F$45,"",AJ166)</f>
        <v/>
      </c>
      <c r="AN166">
        <f t="shared" si="37"/>
        <v>145</v>
      </c>
      <c r="AO166">
        <f>Summary!$F$44*(AN166-0.5)</f>
        <v>1040.3999999999999</v>
      </c>
      <c r="AP166" s="1">
        <f>Summary!$F$32-SUM('Crossing Event Calculation'!$AQ$22:$AQ165)</f>
        <v>1.673218716475855E-4</v>
      </c>
      <c r="AQ166" s="1">
        <f t="shared" si="40"/>
        <v>9.7177169284950964E-6</v>
      </c>
      <c r="AR166" s="27" t="str">
        <f>IF(AN166&gt;Summary!$F$45,"",AQ166)</f>
        <v/>
      </c>
      <c r="AT166">
        <f t="shared" si="38"/>
        <v>145</v>
      </c>
      <c r="AU166">
        <f>Summary!$F$44*(AT166-0.5)</f>
        <v>1040.3999999999999</v>
      </c>
      <c r="AV166" s="1">
        <f>Summary!$F$32-SUM('Crossing Event Calculation'!$AW$22:$AW165)</f>
        <v>1.5954915635668976E-2</v>
      </c>
      <c r="AW166" s="1">
        <f t="shared" si="41"/>
        <v>4.4342914797167529E-4</v>
      </c>
      <c r="AX166" s="27" t="str">
        <f>IF(AT166&gt;Summary!$F$45,"",AW166)</f>
        <v/>
      </c>
    </row>
    <row r="167" spans="1:50">
      <c r="A167">
        <f t="shared" si="28"/>
        <v>146</v>
      </c>
      <c r="B167">
        <f>Summary!$E$44*(A167-0.5)</f>
        <v>1309.5</v>
      </c>
      <c r="C167" s="1">
        <f>IF(Summary!E$41=1,0,Summary!$E$31*(Summary!$E$41)*(1-Summary!$E$41)^$A166)</f>
        <v>1.1395873112744657E-15</v>
      </c>
      <c r="D167" s="1" t="str">
        <f>IF(A167&gt;Summary!$E$45,"",C167)</f>
        <v/>
      </c>
      <c r="G167">
        <f t="shared" si="29"/>
        <v>146</v>
      </c>
      <c r="H167">
        <f>Summary!$E$44*(G167-0.5)</f>
        <v>1309.5</v>
      </c>
      <c r="I167" s="1">
        <f>Summary!$E$32-SUM('Crossing Event Calculation'!$J$22:$J166)</f>
        <v>3.8040340877287804E-9</v>
      </c>
      <c r="J167" s="1">
        <f t="shared" si="30"/>
        <v>4.7293596590115242E-10</v>
      </c>
      <c r="K167" s="27" t="str">
        <f>IF(G167&gt;Summary!$E$45,"",J167)</f>
        <v/>
      </c>
      <c r="N167">
        <f t="shared" si="31"/>
        <v>146</v>
      </c>
      <c r="O167">
        <f>Summary!$E$44*(N167-0.5)</f>
        <v>1309.5</v>
      </c>
      <c r="P167" s="1">
        <f>Summary!$E$32-SUM('Crossing Event Calculation'!$Q$22:$Q166)</f>
        <v>5.4578058631404858E-6</v>
      </c>
      <c r="Q167" s="1">
        <f t="shared" si="32"/>
        <v>4.3285334722373479E-7</v>
      </c>
      <c r="R167" s="27" t="str">
        <f>IF(N167&gt;Summary!$E$45,"",Q167)</f>
        <v/>
      </c>
      <c r="T167">
        <f t="shared" si="33"/>
        <v>146</v>
      </c>
      <c r="U167">
        <f>Summary!$E$44*(T167-0.5)</f>
        <v>1309.5</v>
      </c>
      <c r="V167" s="1">
        <f>Summary!$E$32-SUM('Crossing Event Calculation'!$W$22:$W166)</f>
        <v>1.0487286106045657E-3</v>
      </c>
      <c r="W167" s="1">
        <f t="shared" si="34"/>
        <v>4.7518349309814297E-5</v>
      </c>
      <c r="X167" s="27" t="str">
        <f>IF(T167&gt;Summary!$E$45,"",W167)</f>
        <v/>
      </c>
      <c r="AA167">
        <f t="shared" si="35"/>
        <v>146</v>
      </c>
      <c r="AB167">
        <f>Summary!$F$44*(AA167-0.5)</f>
        <v>1047.5999999999999</v>
      </c>
      <c r="AC167" s="1">
        <f>IF(Summary!F$41=1,0,Summary!$F$31*(Summary!$F$41)*(1-Summary!$F$41)^$A166)</f>
        <v>1.2834533779288758E-15</v>
      </c>
      <c r="AD167" s="1" t="str">
        <f>IF(AA167&gt;Summary!$F$45,"",AC167)</f>
        <v/>
      </c>
      <c r="AG167">
        <f t="shared" si="36"/>
        <v>146</v>
      </c>
      <c r="AH167">
        <f>Summary!$F$44*(AG167-0.5)</f>
        <v>1047.5999999999999</v>
      </c>
      <c r="AI167" s="1">
        <f>Summary!$F$32-SUM('Crossing Event Calculation'!$AJ$22:$AJ166)</f>
        <v>4.7019269144854547E-8</v>
      </c>
      <c r="AJ167" s="1">
        <f t="shared" si="39"/>
        <v>5.1419891930284032E-9</v>
      </c>
      <c r="AK167" s="27" t="str">
        <f>IF(AG167&gt;Summary!$F$45,"",AJ167)</f>
        <v/>
      </c>
      <c r="AN167">
        <f t="shared" si="37"/>
        <v>146</v>
      </c>
      <c r="AO167">
        <f>Summary!$F$44*(AN167-0.5)</f>
        <v>1047.5999999999999</v>
      </c>
      <c r="AP167" s="1">
        <f>Summary!$F$32-SUM('Crossing Event Calculation'!$AQ$22:$AQ166)</f>
        <v>1.5760415471910427E-4</v>
      </c>
      <c r="AQ167" s="1">
        <f t="shared" si="40"/>
        <v>9.1533315234529943E-6</v>
      </c>
      <c r="AR167" s="27" t="str">
        <f>IF(AN167&gt;Summary!$F$45,"",AQ167)</f>
        <v/>
      </c>
      <c r="AT167">
        <f t="shared" si="38"/>
        <v>146</v>
      </c>
      <c r="AU167">
        <f>Summary!$F$44*(AT167-0.5)</f>
        <v>1047.5999999999999</v>
      </c>
      <c r="AV167" s="1">
        <f>Summary!$F$32-SUM('Crossing Event Calculation'!$AW$22:$AW166)</f>
        <v>1.551148648769729E-2</v>
      </c>
      <c r="AW167" s="1">
        <f t="shared" si="41"/>
        <v>4.3110508347889262E-4</v>
      </c>
      <c r="AX167" s="27" t="str">
        <f>IF(AT167&gt;Summary!$F$45,"",AW167)</f>
        <v/>
      </c>
    </row>
    <row r="168" spans="1:50">
      <c r="A168">
        <f t="shared" si="28"/>
        <v>147</v>
      </c>
      <c r="B168">
        <f>Summary!$E$44*(A168-0.5)</f>
        <v>1318.5</v>
      </c>
      <c r="C168" s="1">
        <f>IF(Summary!E$41=1,0,Summary!$E$31*(Summary!$E$41)*(1-Summary!$E$41)^$A167)</f>
        <v>9.1166984901957261E-16</v>
      </c>
      <c r="D168" s="1" t="str">
        <f>IF(A168&gt;Summary!$E$45,"",C168)</f>
        <v/>
      </c>
      <c r="G168">
        <f t="shared" si="29"/>
        <v>147</v>
      </c>
      <c r="H168">
        <f>Summary!$E$44*(G168-0.5)</f>
        <v>1318.5</v>
      </c>
      <c r="I168" s="1">
        <f>Summary!$E$32-SUM('Crossing Event Calculation'!$J$22:$J167)</f>
        <v>3.3310981750744872E-9</v>
      </c>
      <c r="J168" s="1">
        <f t="shared" si="30"/>
        <v>4.141382796811418E-10</v>
      </c>
      <c r="K168" s="27" t="str">
        <f>IF(G168&gt;Summary!$E$45,"",J168)</f>
        <v/>
      </c>
      <c r="N168">
        <f t="shared" si="31"/>
        <v>147</v>
      </c>
      <c r="O168">
        <f>Summary!$E$44*(N168-0.5)</f>
        <v>1318.5</v>
      </c>
      <c r="P168" s="1">
        <f>Summary!$E$32-SUM('Crossing Event Calculation'!$Q$22:$Q167)</f>
        <v>5.0249525158641006E-6</v>
      </c>
      <c r="Q168" s="1">
        <f t="shared" si="32"/>
        <v>3.9852416349608736E-7</v>
      </c>
      <c r="R168" s="27" t="str">
        <f>IF(N168&gt;Summary!$E$45,"",Q168)</f>
        <v/>
      </c>
      <c r="T168">
        <f t="shared" si="33"/>
        <v>147</v>
      </c>
      <c r="U168">
        <f>Summary!$E$44*(T168-0.5)</f>
        <v>1318.5</v>
      </c>
      <c r="V168" s="1">
        <f>Summary!$E$32-SUM('Crossing Event Calculation'!$W$22:$W167)</f>
        <v>1.0012102612947382E-3</v>
      </c>
      <c r="W168" s="1">
        <f t="shared" si="34"/>
        <v>4.5365272242689679E-5</v>
      </c>
      <c r="X168" s="27" t="str">
        <f>IF(T168&gt;Summary!$E$45,"",W168)</f>
        <v/>
      </c>
      <c r="AA168">
        <f t="shared" si="35"/>
        <v>147</v>
      </c>
      <c r="AB168">
        <f>Summary!$F$44*(AA168-0.5)</f>
        <v>1054.8</v>
      </c>
      <c r="AC168" s="1">
        <f>IF(Summary!F$41=1,0,Summary!$F$31*(Summary!$F$41)*(1-Summary!$F$41)^$A167)</f>
        <v>1.0267627023431007E-15</v>
      </c>
      <c r="AD168" s="1" t="str">
        <f>IF(AA168&gt;Summary!$F$45,"",AC168)</f>
        <v/>
      </c>
      <c r="AG168">
        <f t="shared" si="36"/>
        <v>147</v>
      </c>
      <c r="AH168">
        <f>Summary!$F$44*(AG168-0.5)</f>
        <v>1054.8</v>
      </c>
      <c r="AI168" s="1">
        <f>Summary!$F$32-SUM('Crossing Event Calculation'!$AJ$22:$AJ167)</f>
        <v>4.1877279977065029E-8</v>
      </c>
      <c r="AJ168" s="1">
        <f t="shared" si="39"/>
        <v>4.5796654221082799E-9</v>
      </c>
      <c r="AK168" s="27" t="str">
        <f>IF(AG168&gt;Summary!$F$45,"",AJ168)</f>
        <v/>
      </c>
      <c r="AN168">
        <f t="shared" si="37"/>
        <v>147</v>
      </c>
      <c r="AO168">
        <f>Summary!$F$44*(AN168-0.5)</f>
        <v>1054.8</v>
      </c>
      <c r="AP168" s="1">
        <f>Summary!$F$32-SUM('Crossing Event Calculation'!$AQ$22:$AQ167)</f>
        <v>1.4845082319570047E-4</v>
      </c>
      <c r="AQ168" s="1">
        <f t="shared" si="40"/>
        <v>8.6217244847482446E-6</v>
      </c>
      <c r="AR168" s="27" t="str">
        <f>IF(AN168&gt;Summary!$F$45,"",AQ168)</f>
        <v/>
      </c>
      <c r="AT168">
        <f t="shared" si="38"/>
        <v>147</v>
      </c>
      <c r="AU168">
        <f>Summary!$F$44*(AT168-0.5)</f>
        <v>1054.8</v>
      </c>
      <c r="AV168" s="1">
        <f>Summary!$F$32-SUM('Crossing Event Calculation'!$AW$22:$AW167)</f>
        <v>1.5080381404218413E-2</v>
      </c>
      <c r="AW168" s="1">
        <f t="shared" si="41"/>
        <v>4.1912353721324349E-4</v>
      </c>
      <c r="AX168" s="27" t="str">
        <f>IF(AT168&gt;Summary!$F$45,"",AW168)</f>
        <v/>
      </c>
    </row>
    <row r="169" spans="1:50">
      <c r="A169">
        <f t="shared" si="28"/>
        <v>148</v>
      </c>
      <c r="B169">
        <f>Summary!$E$44*(A169-0.5)</f>
        <v>1327.5</v>
      </c>
      <c r="C169" s="1">
        <f>IF(Summary!E$41=1,0,Summary!$E$31*(Summary!$E$41)*(1-Summary!$E$41)^$A168)</f>
        <v>7.2933587921565817E-16</v>
      </c>
      <c r="D169" s="1" t="str">
        <f>IF(A169&gt;Summary!$E$45,"",C169)</f>
        <v/>
      </c>
      <c r="G169">
        <f t="shared" si="29"/>
        <v>148</v>
      </c>
      <c r="H169">
        <f>Summary!$E$44*(G169-0.5)</f>
        <v>1327.5</v>
      </c>
      <c r="I169" s="1">
        <f>Summary!$E$32-SUM('Crossing Event Calculation'!$J$22:$J168)</f>
        <v>2.9169598958489473E-9</v>
      </c>
      <c r="J169" s="1">
        <f t="shared" si="30"/>
        <v>3.6265060039509426E-10</v>
      </c>
      <c r="K169" s="27" t="str">
        <f>IF(G169&gt;Summary!$E$45,"",J169)</f>
        <v/>
      </c>
      <c r="N169">
        <f t="shared" si="31"/>
        <v>148</v>
      </c>
      <c r="O169">
        <f>Summary!$E$44*(N169-0.5)</f>
        <v>1327.5</v>
      </c>
      <c r="P169" s="1">
        <f>Summary!$E$32-SUM('Crossing Event Calculation'!$Q$22:$Q168)</f>
        <v>4.6264283524166672E-6</v>
      </c>
      <c r="Q169" s="1">
        <f t="shared" si="32"/>
        <v>3.6691759440524387E-7</v>
      </c>
      <c r="R169" s="27" t="str">
        <f>IF(N169&gt;Summary!$E$45,"",Q169)</f>
        <v/>
      </c>
      <c r="T169">
        <f t="shared" si="33"/>
        <v>148</v>
      </c>
      <c r="U169">
        <f>Summary!$E$44*(T169-0.5)</f>
        <v>1327.5</v>
      </c>
      <c r="V169" s="1">
        <f>Summary!$E$32-SUM('Crossing Event Calculation'!$W$22:$W168)</f>
        <v>9.5584498905210147E-4</v>
      </c>
      <c r="W169" s="1">
        <f t="shared" si="34"/>
        <v>4.3309752033588352E-5</v>
      </c>
      <c r="X169" s="27" t="str">
        <f>IF(T169&gt;Summary!$E$45,"",W169)</f>
        <v/>
      </c>
      <c r="AA169">
        <f t="shared" si="35"/>
        <v>148</v>
      </c>
      <c r="AB169">
        <f>Summary!$F$44*(AA169-0.5)</f>
        <v>1062</v>
      </c>
      <c r="AC169" s="1">
        <f>IF(Summary!F$41=1,0,Summary!$F$31*(Summary!$F$41)*(1-Summary!$F$41)^$A168)</f>
        <v>8.2141016187448067E-16</v>
      </c>
      <c r="AD169" s="1" t="str">
        <f>IF(AA169&gt;Summary!$F$45,"",AC169)</f>
        <v/>
      </c>
      <c r="AG169">
        <f t="shared" si="36"/>
        <v>148</v>
      </c>
      <c r="AH169">
        <f>Summary!$F$44*(AG169-0.5)</f>
        <v>1062</v>
      </c>
      <c r="AI169" s="1">
        <f>Summary!$F$32-SUM('Crossing Event Calculation'!$AJ$22:$AJ168)</f>
        <v>3.729761455240066E-8</v>
      </c>
      <c r="AJ169" s="1">
        <f t="shared" si="39"/>
        <v>4.0788369203133512E-9</v>
      </c>
      <c r="AK169" s="27" t="str">
        <f>IF(AG169&gt;Summary!$F$45,"",AJ169)</f>
        <v/>
      </c>
      <c r="AN169">
        <f t="shared" si="37"/>
        <v>148</v>
      </c>
      <c r="AO169">
        <f>Summary!$F$44*(AN169-0.5)</f>
        <v>1062</v>
      </c>
      <c r="AP169" s="1">
        <f>Summary!$F$32-SUM('Crossing Event Calculation'!$AQ$22:$AQ168)</f>
        <v>1.3982909871090854E-4</v>
      </c>
      <c r="AQ169" s="1">
        <f t="shared" si="40"/>
        <v>8.1209921109486703E-6</v>
      </c>
      <c r="AR169" s="27" t="str">
        <f>IF(AN169&gt;Summary!$F$45,"",AQ169)</f>
        <v/>
      </c>
      <c r="AT169">
        <f t="shared" si="38"/>
        <v>148</v>
      </c>
      <c r="AU169">
        <f>Summary!$F$44*(AT169-0.5)</f>
        <v>1062</v>
      </c>
      <c r="AV169" s="1">
        <f>Summary!$F$32-SUM('Crossing Event Calculation'!$AW$22:$AW168)</f>
        <v>1.4661257867005117E-2</v>
      </c>
      <c r="AW169" s="1">
        <f t="shared" si="41"/>
        <v>4.0747498969063084E-4</v>
      </c>
      <c r="AX169" s="27" t="str">
        <f>IF(AT169&gt;Summary!$F$45,"",AW169)</f>
        <v/>
      </c>
    </row>
    <row r="170" spans="1:50">
      <c r="A170">
        <f t="shared" si="28"/>
        <v>149</v>
      </c>
      <c r="B170">
        <f>Summary!$E$44*(A170-0.5)</f>
        <v>1336.5</v>
      </c>
      <c r="C170" s="1">
        <f>IF(Summary!E$41=1,0,Summary!$E$31*(Summary!$E$41)*(1-Summary!$E$41)^$A169)</f>
        <v>5.8346870337252663E-16</v>
      </c>
      <c r="D170" s="1" t="str">
        <f>IF(A170&gt;Summary!$E$45,"",C170)</f>
        <v/>
      </c>
      <c r="G170">
        <f t="shared" si="29"/>
        <v>149</v>
      </c>
      <c r="H170">
        <f>Summary!$E$44*(G170-0.5)</f>
        <v>1336.5</v>
      </c>
      <c r="I170" s="1">
        <f>Summary!$E$32-SUM('Crossing Event Calculation'!$J$22:$J169)</f>
        <v>2.5543093196134237E-9</v>
      </c>
      <c r="J170" s="1">
        <f t="shared" si="30"/>
        <v>3.1756412204049093E-10</v>
      </c>
      <c r="K170" s="27" t="str">
        <f>IF(G170&gt;Summary!$E$45,"",J170)</f>
        <v/>
      </c>
      <c r="N170">
        <f t="shared" si="31"/>
        <v>149</v>
      </c>
      <c r="O170">
        <f>Summary!$E$44*(N170-0.5)</f>
        <v>1336.5</v>
      </c>
      <c r="P170" s="1">
        <f>Summary!$E$32-SUM('Crossing Event Calculation'!$Q$22:$Q169)</f>
        <v>4.2595107579979086E-6</v>
      </c>
      <c r="Q170" s="1">
        <f t="shared" si="32"/>
        <v>3.3781771198325305E-7</v>
      </c>
      <c r="R170" s="27" t="str">
        <f>IF(N170&gt;Summary!$E$45,"",Q170)</f>
        <v/>
      </c>
      <c r="T170">
        <f t="shared" si="33"/>
        <v>149</v>
      </c>
      <c r="U170">
        <f>Summary!$E$44*(T170-0.5)</f>
        <v>1336.5</v>
      </c>
      <c r="V170" s="1">
        <f>Summary!$E$32-SUM('Crossing Event Calculation'!$W$22:$W169)</f>
        <v>9.1253523701850803E-4</v>
      </c>
      <c r="W170" s="1">
        <f t="shared" si="34"/>
        <v>4.1347368338852172E-5</v>
      </c>
      <c r="X170" s="27" t="str">
        <f>IF(T170&gt;Summary!$E$45,"",W170)</f>
        <v/>
      </c>
      <c r="AA170">
        <f t="shared" si="35"/>
        <v>149</v>
      </c>
      <c r="AB170">
        <f>Summary!$F$44*(AA170-0.5)</f>
        <v>1069.1999999999998</v>
      </c>
      <c r="AC170" s="1">
        <f>IF(Summary!F$41=1,0,Summary!$F$31*(Summary!$F$41)*(1-Summary!$F$41)^$A169)</f>
        <v>6.5712812949958464E-16</v>
      </c>
      <c r="AD170" s="1" t="str">
        <f>IF(AA170&gt;Summary!$F$45,"",AC170)</f>
        <v/>
      </c>
      <c r="AG170">
        <f t="shared" si="36"/>
        <v>149</v>
      </c>
      <c r="AH170">
        <f>Summary!$F$44*(AG170-0.5)</f>
        <v>1069.1999999999998</v>
      </c>
      <c r="AI170" s="1">
        <f>Summary!$F$32-SUM('Crossing Event Calculation'!$AJ$22:$AJ169)</f>
        <v>3.3218777617527451E-8</v>
      </c>
      <c r="AJ170" s="1">
        <f t="shared" si="39"/>
        <v>3.6327786165436866E-9</v>
      </c>
      <c r="AK170" s="27" t="str">
        <f>IF(AG170&gt;Summary!$F$45,"",AJ170)</f>
        <v/>
      </c>
      <c r="AN170">
        <f t="shared" si="37"/>
        <v>149</v>
      </c>
      <c r="AO170">
        <f>Summary!$F$44*(AN170-0.5)</f>
        <v>1069.1999999999998</v>
      </c>
      <c r="AP170" s="1">
        <f>Summary!$F$32-SUM('Crossing Event Calculation'!$AQ$22:$AQ169)</f>
        <v>1.3170810660001475E-4</v>
      </c>
      <c r="AQ170" s="1">
        <f t="shared" si="40"/>
        <v>7.6493412637813354E-6</v>
      </c>
      <c r="AR170" s="27" t="str">
        <f>IF(AN170&gt;Summary!$F$45,"",AQ170)</f>
        <v/>
      </c>
      <c r="AT170">
        <f t="shared" si="38"/>
        <v>149</v>
      </c>
      <c r="AU170">
        <f>Summary!$F$44*(AT170-0.5)</f>
        <v>1069.1999999999998</v>
      </c>
      <c r="AV170" s="1">
        <f>Summary!$F$32-SUM('Crossing Event Calculation'!$AW$22:$AW169)</f>
        <v>1.4253782877314491E-2</v>
      </c>
      <c r="AW170" s="1">
        <f t="shared" si="41"/>
        <v>3.961501859985112E-4</v>
      </c>
      <c r="AX170" s="27" t="str">
        <f>IF(AT170&gt;Summary!$F$45,"",AW170)</f>
        <v/>
      </c>
    </row>
    <row r="171" spans="1:50">
      <c r="A171">
        <f t="shared" si="28"/>
        <v>150</v>
      </c>
      <c r="B171">
        <f>Summary!$E$44*(A171-0.5)</f>
        <v>1345.5</v>
      </c>
      <c r="C171" s="1">
        <f>IF(Summary!E$41=1,0,Summary!$E$31*(Summary!$E$41)*(1-Summary!$E$41)^$A170)</f>
        <v>4.6677496269802133E-16</v>
      </c>
      <c r="D171" s="1" t="str">
        <f>IF(A171&gt;Summary!$E$45,"",C171)</f>
        <v/>
      </c>
      <c r="G171">
        <f t="shared" si="29"/>
        <v>150</v>
      </c>
      <c r="H171">
        <f>Summary!$E$44*(G171-0.5)</f>
        <v>1345.5</v>
      </c>
      <c r="I171" s="1">
        <f>Summary!$E$32-SUM('Crossing Event Calculation'!$J$22:$J170)</f>
        <v>2.236745233474835E-9</v>
      </c>
      <c r="J171" s="1">
        <f t="shared" si="30"/>
        <v>2.7808301478702242E-10</v>
      </c>
      <c r="K171" s="27" t="str">
        <f>IF(G171&gt;Summary!$E$45,"",J171)</f>
        <v/>
      </c>
      <c r="N171">
        <f t="shared" si="31"/>
        <v>150</v>
      </c>
      <c r="O171">
        <f>Summary!$E$44*(N171-0.5)</f>
        <v>1345.5</v>
      </c>
      <c r="P171" s="1">
        <f>Summary!$E$32-SUM('Crossing Event Calculation'!$Q$22:$Q170)</f>
        <v>3.9216930459717858E-6</v>
      </c>
      <c r="Q171" s="1">
        <f t="shared" si="32"/>
        <v>3.1102571331772504E-7</v>
      </c>
      <c r="R171" s="27" t="str">
        <f>IF(N171&gt;Summary!$E$45,"",Q171)</f>
        <v/>
      </c>
      <c r="T171">
        <f t="shared" si="33"/>
        <v>150</v>
      </c>
      <c r="U171">
        <f>Summary!$E$44*(T171-0.5)</f>
        <v>1345.5</v>
      </c>
      <c r="V171" s="1">
        <f>Summary!$E$32-SUM('Crossing Event Calculation'!$W$22:$W170)</f>
        <v>8.7118786867967923E-4</v>
      </c>
      <c r="W171" s="1">
        <f t="shared" si="34"/>
        <v>3.9473901102525523E-5</v>
      </c>
      <c r="X171" s="27" t="str">
        <f>IF(T171&gt;Summary!$E$45,"",W171)</f>
        <v/>
      </c>
      <c r="AA171">
        <f t="shared" si="35"/>
        <v>150</v>
      </c>
      <c r="AB171">
        <f>Summary!$F$44*(AA171-0.5)</f>
        <v>1076.3999999999999</v>
      </c>
      <c r="AC171" s="1">
        <f>IF(Summary!F$41=1,0,Summary!$F$31*(Summary!$F$41)*(1-Summary!$F$41)^$A170)</f>
        <v>5.2570250359966785E-16</v>
      </c>
      <c r="AD171" s="1" t="str">
        <f>IF(AA171&gt;Summary!$F$45,"",AC171)</f>
        <v/>
      </c>
      <c r="AG171">
        <f t="shared" si="36"/>
        <v>150</v>
      </c>
      <c r="AH171">
        <f>Summary!$F$44*(AG171-0.5)</f>
        <v>1076.3999999999999</v>
      </c>
      <c r="AI171" s="1">
        <f>Summary!$F$32-SUM('Crossing Event Calculation'!$AJ$22:$AJ170)</f>
        <v>2.958599898406078E-8</v>
      </c>
      <c r="AJ171" s="1">
        <f t="shared" si="39"/>
        <v>3.2355008873556251E-9</v>
      </c>
      <c r="AK171" s="27" t="str">
        <f>IF(AG171&gt;Summary!$F$45,"",AJ171)</f>
        <v/>
      </c>
      <c r="AN171">
        <f t="shared" si="37"/>
        <v>150</v>
      </c>
      <c r="AO171">
        <f>Summary!$F$44*(AN171-0.5)</f>
        <v>1076.3999999999999</v>
      </c>
      <c r="AP171" s="1">
        <f>Summary!$F$32-SUM('Crossing Event Calculation'!$AQ$22:$AQ170)</f>
        <v>1.240587653362768E-4</v>
      </c>
      <c r="AQ171" s="1">
        <f t="shared" si="40"/>
        <v>7.2050829468111226E-6</v>
      </c>
      <c r="AR171" s="27" t="str">
        <f>IF(AN171&gt;Summary!$F$45,"",AQ171)</f>
        <v/>
      </c>
      <c r="AT171">
        <f t="shared" si="38"/>
        <v>150</v>
      </c>
      <c r="AU171">
        <f>Summary!$F$44*(AT171-0.5)</f>
        <v>1076.3999999999999</v>
      </c>
      <c r="AV171" s="1">
        <f>Summary!$F$32-SUM('Crossing Event Calculation'!$AW$22:$AW170)</f>
        <v>1.3857632691316013E-2</v>
      </c>
      <c r="AW171" s="1">
        <f t="shared" si="41"/>
        <v>3.8514012844274392E-4</v>
      </c>
      <c r="AX171" s="27" t="str">
        <f>IF(AT171&gt;Summary!$F$45,"",AW171)</f>
        <v/>
      </c>
    </row>
    <row r="172" spans="1:50">
      <c r="A172">
        <f t="shared" si="28"/>
        <v>151</v>
      </c>
      <c r="B172">
        <f>Summary!$E$44*(A172-0.5)</f>
        <v>1354.5</v>
      </c>
      <c r="C172" s="1">
        <f>IF(Summary!E$41=1,0,Summary!$E$31*(Summary!$E$41)*(1-Summary!$E$41)^$A171)</f>
        <v>3.7341997015841709E-16</v>
      </c>
      <c r="D172" s="1" t="str">
        <f>IF(A172&gt;Summary!$E$45,"",C172)</f>
        <v/>
      </c>
      <c r="G172">
        <f t="shared" si="29"/>
        <v>151</v>
      </c>
      <c r="H172">
        <f>Summary!$E$44*(G172-0.5)</f>
        <v>1354.5</v>
      </c>
      <c r="I172" s="1">
        <f>Summary!$E$32-SUM('Crossing Event Calculation'!$J$22:$J171)</f>
        <v>1.9586622324041514E-9</v>
      </c>
      <c r="J172" s="1">
        <f t="shared" si="30"/>
        <v>2.435103874974029E-10</v>
      </c>
      <c r="K172" s="27" t="str">
        <f>IF(G172&gt;Summary!$E$45,"",J172)</f>
        <v/>
      </c>
      <c r="N172">
        <f t="shared" si="31"/>
        <v>151</v>
      </c>
      <c r="O172">
        <f>Summary!$E$44*(N172-0.5)</f>
        <v>1354.5</v>
      </c>
      <c r="P172" s="1">
        <f>Summary!$E$32-SUM('Crossing Event Calculation'!$Q$22:$Q171)</f>
        <v>3.6106673326763428E-6</v>
      </c>
      <c r="Q172" s="1">
        <f t="shared" si="32"/>
        <v>2.8635856236942887E-7</v>
      </c>
      <c r="R172" s="27" t="str">
        <f>IF(N172&gt;Summary!$E$45,"",Q172)</f>
        <v/>
      </c>
      <c r="T172">
        <f t="shared" si="33"/>
        <v>151</v>
      </c>
      <c r="U172">
        <f>Summary!$E$44*(T172-0.5)</f>
        <v>1354.5</v>
      </c>
      <c r="V172" s="1">
        <f>Summary!$E$32-SUM('Crossing Event Calculation'!$W$22:$W171)</f>
        <v>8.3171396757719673E-4</v>
      </c>
      <c r="W172" s="1">
        <f t="shared" si="34"/>
        <v>3.7685321481218622E-5</v>
      </c>
      <c r="X172" s="27" t="str">
        <f>IF(T172&gt;Summary!$E$45,"",W172)</f>
        <v/>
      </c>
      <c r="AA172">
        <f t="shared" si="35"/>
        <v>151</v>
      </c>
      <c r="AB172">
        <f>Summary!$F$44*(AA172-0.5)</f>
        <v>1083.5999999999999</v>
      </c>
      <c r="AC172" s="1">
        <f>IF(Summary!F$41=1,0,Summary!$F$31*(Summary!$F$41)*(1-Summary!$F$41)^$A171)</f>
        <v>4.2056200287973423E-16</v>
      </c>
      <c r="AD172" s="1" t="str">
        <f>IF(AA172&gt;Summary!$F$45,"",AC172)</f>
        <v/>
      </c>
      <c r="AG172">
        <f t="shared" si="36"/>
        <v>151</v>
      </c>
      <c r="AH172">
        <f>Summary!$F$44*(AG172-0.5)</f>
        <v>1083.5999999999999</v>
      </c>
      <c r="AI172" s="1">
        <f>Summary!$F$32-SUM('Crossing Event Calculation'!$AJ$22:$AJ171)</f>
        <v>2.6350498116833876E-8</v>
      </c>
      <c r="AJ172" s="1">
        <f t="shared" si="39"/>
        <v>2.8816691329304206E-9</v>
      </c>
      <c r="AK172" s="27" t="str">
        <f>IF(AG172&gt;Summary!$F$45,"",AJ172)</f>
        <v/>
      </c>
      <c r="AN172">
        <f t="shared" si="37"/>
        <v>151</v>
      </c>
      <c r="AO172">
        <f>Summary!$F$44*(AN172-0.5)</f>
        <v>1083.5999999999999</v>
      </c>
      <c r="AP172" s="1">
        <f>Summary!$F$32-SUM('Crossing Event Calculation'!$AQ$22:$AQ171)</f>
        <v>1.168536823894506E-4</v>
      </c>
      <c r="AQ172" s="1">
        <f t="shared" si="40"/>
        <v>6.7866262571139473E-6</v>
      </c>
      <c r="AR172" s="27" t="str">
        <f>IF(AN172&gt;Summary!$F$45,"",AQ172)</f>
        <v/>
      </c>
      <c r="AT172">
        <f t="shared" si="38"/>
        <v>151</v>
      </c>
      <c r="AU172">
        <f>Summary!$F$44*(AT172-0.5)</f>
        <v>1083.5999999999999</v>
      </c>
      <c r="AV172" s="1">
        <f>Summary!$F$32-SUM('Crossing Event Calculation'!$AW$22:$AW171)</f>
        <v>1.3472492562873306E-2</v>
      </c>
      <c r="AW172" s="1">
        <f t="shared" si="41"/>
        <v>3.7443606939881842E-4</v>
      </c>
      <c r="AX172" s="27" t="str">
        <f>IF(AT172&gt;Summary!$F$45,"",AW172)</f>
        <v/>
      </c>
    </row>
    <row r="173" spans="1:50">
      <c r="A173">
        <f t="shared" si="28"/>
        <v>152</v>
      </c>
      <c r="B173">
        <f>Summary!$E$44*(A173-0.5)</f>
        <v>1363.5</v>
      </c>
      <c r="C173" s="1">
        <f>IF(Summary!E$41=1,0,Summary!$E$31*(Summary!$E$41)*(1-Summary!$E$41)^$A172)</f>
        <v>2.9873597612673371E-16</v>
      </c>
      <c r="D173" s="1" t="str">
        <f>IF(A173&gt;Summary!$E$45,"",C173)</f>
        <v/>
      </c>
      <c r="G173">
        <f t="shared" si="29"/>
        <v>152</v>
      </c>
      <c r="H173">
        <f>Summary!$E$44*(G173-0.5)</f>
        <v>1363.5</v>
      </c>
      <c r="I173" s="1">
        <f>Summary!$E$32-SUM('Crossing Event Calculation'!$J$22:$J172)</f>
        <v>1.7151517983649001E-9</v>
      </c>
      <c r="J173" s="1">
        <f t="shared" si="30"/>
        <v>2.1323598940489737E-10</v>
      </c>
      <c r="K173" s="27" t="str">
        <f>IF(G173&gt;Summary!$E$45,"",J173)</f>
        <v/>
      </c>
      <c r="N173">
        <f t="shared" si="31"/>
        <v>152</v>
      </c>
      <c r="O173">
        <f>Summary!$E$44*(N173-0.5)</f>
        <v>1363.5</v>
      </c>
      <c r="P173" s="1">
        <f>Summary!$E$32-SUM('Crossing Event Calculation'!$Q$22:$Q172)</f>
        <v>3.3243087702583551E-6</v>
      </c>
      <c r="Q173" s="1">
        <f t="shared" si="32"/>
        <v>2.6364773949353424E-7</v>
      </c>
      <c r="R173" s="27" t="str">
        <f>IF(N173&gt;Summary!$E$45,"",Q173)</f>
        <v/>
      </c>
      <c r="T173">
        <f t="shared" si="33"/>
        <v>152</v>
      </c>
      <c r="U173">
        <f>Summary!$E$44*(T173-0.5)</f>
        <v>1363.5</v>
      </c>
      <c r="V173" s="1">
        <f>Summary!$E$32-SUM('Crossing Event Calculation'!$W$22:$W172)</f>
        <v>7.940286460960122E-4</v>
      </c>
      <c r="W173" s="1">
        <f t="shared" si="34"/>
        <v>3.5977783180186425E-5</v>
      </c>
      <c r="X173" s="27" t="str">
        <f>IF(T173&gt;Summary!$E$45,"",W173)</f>
        <v/>
      </c>
      <c r="AA173">
        <f t="shared" si="35"/>
        <v>152</v>
      </c>
      <c r="AB173">
        <f>Summary!$F$44*(AA173-0.5)</f>
        <v>1090.8</v>
      </c>
      <c r="AC173" s="1">
        <f>IF(Summary!F$41=1,0,Summary!$F$31*(Summary!$F$41)*(1-Summary!$F$41)^$A172)</f>
        <v>3.3644960230378746E-16</v>
      </c>
      <c r="AD173" s="1" t="str">
        <f>IF(AA173&gt;Summary!$F$45,"",AC173)</f>
        <v/>
      </c>
      <c r="AG173">
        <f t="shared" si="36"/>
        <v>152</v>
      </c>
      <c r="AH173">
        <f>Summary!$F$44*(AG173-0.5)</f>
        <v>1090.8</v>
      </c>
      <c r="AI173" s="1">
        <f>Summary!$F$32-SUM('Crossing Event Calculation'!$AJ$22:$AJ172)</f>
        <v>2.3468828991290991E-8</v>
      </c>
      <c r="AJ173" s="1">
        <f t="shared" si="39"/>
        <v>2.5665321312093583E-9</v>
      </c>
      <c r="AK173" s="27" t="str">
        <f>IF(AG173&gt;Summary!$F$45,"",AJ173)</f>
        <v/>
      </c>
      <c r="AN173">
        <f t="shared" si="37"/>
        <v>152</v>
      </c>
      <c r="AO173">
        <f>Summary!$F$44*(AN173-0.5)</f>
        <v>1090.8</v>
      </c>
      <c r="AP173" s="1">
        <f>Summary!$F$32-SUM('Crossing Event Calculation'!$AQ$22:$AQ172)</f>
        <v>1.10067056132368E-4</v>
      </c>
      <c r="AQ173" s="1">
        <f t="shared" si="40"/>
        <v>6.3924726882085846E-6</v>
      </c>
      <c r="AR173" s="27" t="str">
        <f>IF(AN173&gt;Summary!$F$45,"",AQ173)</f>
        <v/>
      </c>
      <c r="AT173">
        <f t="shared" si="38"/>
        <v>152</v>
      </c>
      <c r="AU173">
        <f>Summary!$F$44*(AT173-0.5)</f>
        <v>1090.8</v>
      </c>
      <c r="AV173" s="1">
        <f>Summary!$F$32-SUM('Crossing Event Calculation'!$AW$22:$AW172)</f>
        <v>1.3098056493474508E-2</v>
      </c>
      <c r="AW173" s="1">
        <f t="shared" si="41"/>
        <v>3.6402950436175986E-4</v>
      </c>
      <c r="AX173" s="27" t="str">
        <f>IF(AT173&gt;Summary!$F$45,"",AW173)</f>
        <v/>
      </c>
    </row>
    <row r="174" spans="1:50">
      <c r="A174">
        <f t="shared" si="28"/>
        <v>153</v>
      </c>
      <c r="B174">
        <f>Summary!$E$44*(A174-0.5)</f>
        <v>1372.5</v>
      </c>
      <c r="C174" s="1">
        <f>IF(Summary!E$41=1,0,Summary!$E$31*(Summary!$E$41)*(1-Summary!$E$41)^$A173)</f>
        <v>2.3898878090138697E-16</v>
      </c>
      <c r="D174" s="1" t="str">
        <f>IF(A174&gt;Summary!$E$45,"",C174)</f>
        <v/>
      </c>
      <c r="G174">
        <f t="shared" si="29"/>
        <v>153</v>
      </c>
      <c r="H174">
        <f>Summary!$E$44*(G174-0.5)</f>
        <v>1372.5</v>
      </c>
      <c r="I174" s="1">
        <f>Summary!$E$32-SUM('Crossing Event Calculation'!$J$22:$J173)</f>
        <v>1.5019158139395472E-9</v>
      </c>
      <c r="J174" s="1">
        <f t="shared" si="30"/>
        <v>1.8672545770792758E-10</v>
      </c>
      <c r="K174" s="27" t="str">
        <f>IF(G174&gt;Summary!$E$45,"",J174)</f>
        <v/>
      </c>
      <c r="N174">
        <f t="shared" si="31"/>
        <v>153</v>
      </c>
      <c r="O174">
        <f>Summary!$E$44*(N174-0.5)</f>
        <v>1372.5</v>
      </c>
      <c r="P174" s="1">
        <f>Summary!$E$32-SUM('Crossing Event Calculation'!$Q$22:$Q173)</f>
        <v>3.060661030729328E-6</v>
      </c>
      <c r="Q174" s="1">
        <f t="shared" si="32"/>
        <v>2.4273809019401805E-7</v>
      </c>
      <c r="R174" s="27" t="str">
        <f>IF(N174&gt;Summary!$E$45,"",Q174)</f>
        <v/>
      </c>
      <c r="T174">
        <f t="shared" si="33"/>
        <v>153</v>
      </c>
      <c r="U174">
        <f>Summary!$E$44*(T174-0.5)</f>
        <v>1372.5</v>
      </c>
      <c r="V174" s="1">
        <f>Summary!$E$32-SUM('Crossing Event Calculation'!$W$22:$W173)</f>
        <v>7.5805086291580448E-4</v>
      </c>
      <c r="W174" s="1">
        <f t="shared" si="34"/>
        <v>3.4347614181970264E-5</v>
      </c>
      <c r="X174" s="27" t="str">
        <f>IF(T174&gt;Summary!$E$45,"",W174)</f>
        <v/>
      </c>
      <c r="AA174">
        <f t="shared" si="35"/>
        <v>153</v>
      </c>
      <c r="AB174">
        <f>Summary!$F$44*(AA174-0.5)</f>
        <v>1098</v>
      </c>
      <c r="AC174" s="1">
        <f>IF(Summary!F$41=1,0,Summary!$F$31*(Summary!$F$41)*(1-Summary!$F$41)^$A173)</f>
        <v>2.6915968184302996E-16</v>
      </c>
      <c r="AD174" s="1" t="str">
        <f>IF(AA174&gt;Summary!$F$45,"",AC174)</f>
        <v/>
      </c>
      <c r="AG174">
        <f t="shared" si="36"/>
        <v>153</v>
      </c>
      <c r="AH174">
        <f>Summary!$F$44*(AG174-0.5)</f>
        <v>1098</v>
      </c>
      <c r="AI174" s="1">
        <f>Summary!$F$32-SUM('Crossing Event Calculation'!$AJ$22:$AJ173)</f>
        <v>2.0902296893332561E-8</v>
      </c>
      <c r="AJ174" s="1">
        <f t="shared" si="39"/>
        <v>2.2858582595971501E-9</v>
      </c>
      <c r="AK174" s="27" t="str">
        <f>IF(AG174&gt;Summary!$F$45,"",AJ174)</f>
        <v/>
      </c>
      <c r="AN174">
        <f t="shared" si="37"/>
        <v>153</v>
      </c>
      <c r="AO174">
        <f>Summary!$F$44*(AN174-0.5)</f>
        <v>1098</v>
      </c>
      <c r="AP174" s="1">
        <f>Summary!$F$32-SUM('Crossing Event Calculation'!$AQ$22:$AQ173)</f>
        <v>1.036745834441799E-4</v>
      </c>
      <c r="AQ174" s="1">
        <f t="shared" si="40"/>
        <v>6.0212107638393294E-6</v>
      </c>
      <c r="AR174" s="27" t="str">
        <f>IF(AN174&gt;Summary!$F$45,"",AQ174)</f>
        <v/>
      </c>
      <c r="AT174">
        <f t="shared" si="38"/>
        <v>153</v>
      </c>
      <c r="AU174">
        <f>Summary!$F$44*(AT174-0.5)</f>
        <v>1098</v>
      </c>
      <c r="AV174" s="1">
        <f>Summary!$F$32-SUM('Crossing Event Calculation'!$AW$22:$AW173)</f>
        <v>1.2734026989112746E-2</v>
      </c>
      <c r="AW174" s="1">
        <f t="shared" si="41"/>
        <v>3.5391216518919707E-4</v>
      </c>
      <c r="AX174" s="27" t="str">
        <f>IF(AT174&gt;Summary!$F$45,"",AW174)</f>
        <v/>
      </c>
    </row>
    <row r="175" spans="1:50">
      <c r="A175">
        <f t="shared" si="28"/>
        <v>154</v>
      </c>
      <c r="B175">
        <f>Summary!$E$44*(A175-0.5)</f>
        <v>1381.5</v>
      </c>
      <c r="C175" s="1">
        <f>IF(Summary!E$41=1,0,Summary!$E$31*(Summary!$E$41)*(1-Summary!$E$41)^$A174)</f>
        <v>1.9119102472110961E-16</v>
      </c>
      <c r="D175" s="1" t="str">
        <f>IF(A175&gt;Summary!$E$45,"",C175)</f>
        <v/>
      </c>
      <c r="G175">
        <f t="shared" si="29"/>
        <v>154</v>
      </c>
      <c r="H175">
        <f>Summary!$E$44*(G175-0.5)</f>
        <v>1381.5</v>
      </c>
      <c r="I175" s="1">
        <f>Summary!$E$32-SUM('Crossing Event Calculation'!$J$22:$J174)</f>
        <v>1.3151904010300086E-9</v>
      </c>
      <c r="J175" s="1">
        <f t="shared" si="30"/>
        <v>1.6351084882796626E-10</v>
      </c>
      <c r="K175" s="27" t="str">
        <f>IF(G175&gt;Summary!$E$45,"",J175)</f>
        <v/>
      </c>
      <c r="N175">
        <f t="shared" si="31"/>
        <v>154</v>
      </c>
      <c r="O175">
        <f>Summary!$E$44*(N175-0.5)</f>
        <v>1381.5</v>
      </c>
      <c r="P175" s="1">
        <f>Summary!$E$32-SUM('Crossing Event Calculation'!$Q$22:$Q174)</f>
        <v>2.8179229405456141E-6</v>
      </c>
      <c r="Q175" s="1">
        <f t="shared" si="32"/>
        <v>2.2348676512503531E-7</v>
      </c>
      <c r="R175" s="27" t="str">
        <f>IF(N175&gt;Summary!$E$45,"",Q175)</f>
        <v/>
      </c>
      <c r="T175">
        <f t="shared" si="33"/>
        <v>154</v>
      </c>
      <c r="U175">
        <f>Summary!$E$44*(T175-0.5)</f>
        <v>1381.5</v>
      </c>
      <c r="V175" s="1">
        <f>Summary!$E$32-SUM('Crossing Event Calculation'!$W$22:$W174)</f>
        <v>7.2370324873383129E-4</v>
      </c>
      <c r="W175" s="1">
        <f t="shared" si="34"/>
        <v>3.2791308849824471E-5</v>
      </c>
      <c r="X175" s="27" t="str">
        <f>IF(T175&gt;Summary!$E$45,"",W175)</f>
        <v/>
      </c>
      <c r="AA175">
        <f t="shared" si="35"/>
        <v>154</v>
      </c>
      <c r="AB175">
        <f>Summary!$F$44*(AA175-0.5)</f>
        <v>1105.1999999999998</v>
      </c>
      <c r="AC175" s="1">
        <f>IF(Summary!F$41=1,0,Summary!$F$31*(Summary!$F$41)*(1-Summary!$F$41)^$A174)</f>
        <v>2.1532774547442401E-16</v>
      </c>
      <c r="AD175" s="1" t="str">
        <f>IF(AA175&gt;Summary!$F$45,"",AC175)</f>
        <v/>
      </c>
      <c r="AG175">
        <f t="shared" si="36"/>
        <v>154</v>
      </c>
      <c r="AH175">
        <f>Summary!$F$44*(AG175-0.5)</f>
        <v>1105.1999999999998</v>
      </c>
      <c r="AI175" s="1">
        <f>Summary!$F$32-SUM('Crossing Event Calculation'!$AJ$22:$AJ174)</f>
        <v>1.8616438612895081E-8</v>
      </c>
      <c r="AJ175" s="1">
        <f t="shared" si="39"/>
        <v>2.0358786493528195E-9</v>
      </c>
      <c r="AK175" s="27" t="str">
        <f>IF(AG175&gt;Summary!$F$45,"",AJ175)</f>
        <v/>
      </c>
      <c r="AN175">
        <f t="shared" si="37"/>
        <v>154</v>
      </c>
      <c r="AO175">
        <f>Summary!$F$44*(AN175-0.5)</f>
        <v>1105.1999999999998</v>
      </c>
      <c r="AP175" s="1">
        <f>Summary!$F$32-SUM('Crossing Event Calculation'!$AQ$22:$AQ174)</f>
        <v>9.7653372680306383E-5</v>
      </c>
      <c r="AQ175" s="1">
        <f t="shared" si="40"/>
        <v>5.6715109834461852E-6</v>
      </c>
      <c r="AR175" s="27" t="str">
        <f>IF(AN175&gt;Summary!$F$45,"",AQ175)</f>
        <v/>
      </c>
      <c r="AT175">
        <f t="shared" si="38"/>
        <v>154</v>
      </c>
      <c r="AU175">
        <f>Summary!$F$44*(AT175-0.5)</f>
        <v>1105.1999999999998</v>
      </c>
      <c r="AV175" s="1">
        <f>Summary!$F$32-SUM('Crossing Event Calculation'!$AW$22:$AW174)</f>
        <v>1.2380114823923538E-2</v>
      </c>
      <c r="AW175" s="1">
        <f t="shared" si="41"/>
        <v>3.4407601353222337E-4</v>
      </c>
      <c r="AX175" s="27" t="str">
        <f>IF(AT175&gt;Summary!$F$45,"",AW175)</f>
        <v/>
      </c>
    </row>
    <row r="176" spans="1:50">
      <c r="A176">
        <f t="shared" si="28"/>
        <v>155</v>
      </c>
      <c r="B176">
        <f>Summary!$E$44*(A176-0.5)</f>
        <v>1390.5</v>
      </c>
      <c r="C176" s="1">
        <f>IF(Summary!E$41=1,0,Summary!$E$31*(Summary!$E$41)*(1-Summary!$E$41)^$A175)</f>
        <v>1.5295281977688771E-16</v>
      </c>
      <c r="D176" s="1" t="str">
        <f>IF(A176&gt;Summary!$E$45,"",C176)</f>
        <v/>
      </c>
      <c r="G176">
        <f t="shared" si="29"/>
        <v>155</v>
      </c>
      <c r="H176">
        <f>Summary!$E$44*(G176-0.5)</f>
        <v>1390.5</v>
      </c>
      <c r="I176" s="1">
        <f>Summary!$E$32-SUM('Crossing Event Calculation'!$J$22:$J175)</f>
        <v>1.1516795295207771E-9</v>
      </c>
      <c r="J176" s="1">
        <f t="shared" si="30"/>
        <v>1.4318238431656434E-10</v>
      </c>
      <c r="K176" s="27" t="str">
        <f>IF(G176&gt;Summary!$E$45,"",J176)</f>
        <v/>
      </c>
      <c r="N176">
        <f t="shared" si="31"/>
        <v>155</v>
      </c>
      <c r="O176">
        <f>Summary!$E$44*(N176-0.5)</f>
        <v>1390.5</v>
      </c>
      <c r="P176" s="1">
        <f>Summary!$E$32-SUM('Crossing Event Calculation'!$Q$22:$Q175)</f>
        <v>2.5944361754515199E-6</v>
      </c>
      <c r="Q176" s="1">
        <f t="shared" si="32"/>
        <v>2.0576224418073049E-7</v>
      </c>
      <c r="R176" s="27" t="str">
        <f>IF(N176&gt;Summary!$E$45,"",Q176)</f>
        <v/>
      </c>
      <c r="T176">
        <f t="shared" si="33"/>
        <v>155</v>
      </c>
      <c r="U176">
        <f>Summary!$E$44*(T176-0.5)</f>
        <v>1390.5</v>
      </c>
      <c r="V176" s="1">
        <f>Summary!$E$32-SUM('Crossing Event Calculation'!$W$22:$W175)</f>
        <v>6.9091193988402022E-4</v>
      </c>
      <c r="W176" s="1">
        <f t="shared" si="34"/>
        <v>3.1305520388925066E-5</v>
      </c>
      <c r="X176" s="27" t="str">
        <f>IF(T176&gt;Summary!$E$45,"",W176)</f>
        <v/>
      </c>
      <c r="AA176">
        <f t="shared" si="35"/>
        <v>155</v>
      </c>
      <c r="AB176">
        <f>Summary!$F$44*(AA176-0.5)</f>
        <v>1112.3999999999999</v>
      </c>
      <c r="AC176" s="1">
        <f>IF(Summary!F$41=1,0,Summary!$F$31*(Summary!$F$41)*(1-Summary!$F$41)^$A175)</f>
        <v>1.7226219637953923E-16</v>
      </c>
      <c r="AD176" s="1" t="str">
        <f>IF(AA176&gt;Summary!$F$45,"",AC176)</f>
        <v/>
      </c>
      <c r="AG176">
        <f t="shared" si="36"/>
        <v>155</v>
      </c>
      <c r="AH176">
        <f>Summary!$F$44*(AG176-0.5)</f>
        <v>1112.3999999999999</v>
      </c>
      <c r="AI176" s="1">
        <f>Summary!$F$32-SUM('Crossing Event Calculation'!$AJ$22:$AJ175)</f>
        <v>1.658055992503904E-8</v>
      </c>
      <c r="AJ176" s="1">
        <f t="shared" si="39"/>
        <v>1.8132366048960694E-9</v>
      </c>
      <c r="AK176" s="27" t="str">
        <f>IF(AG176&gt;Summary!$F$45,"",AJ176)</f>
        <v/>
      </c>
      <c r="AN176">
        <f t="shared" si="37"/>
        <v>155</v>
      </c>
      <c r="AO176">
        <f>Summary!$F$44*(AN176-0.5)</f>
        <v>1112.3999999999999</v>
      </c>
      <c r="AP176" s="1">
        <f>Summary!$F$32-SUM('Crossing Event Calculation'!$AQ$22:$AQ175)</f>
        <v>9.1981861696899259E-5</v>
      </c>
      <c r="AQ176" s="1">
        <f t="shared" si="40"/>
        <v>5.3421210611909341E-6</v>
      </c>
      <c r="AR176" s="27" t="str">
        <f>IF(AN176&gt;Summary!$F$45,"",AQ176)</f>
        <v/>
      </c>
      <c r="AT176">
        <f t="shared" si="38"/>
        <v>155</v>
      </c>
      <c r="AU176">
        <f>Summary!$F$44*(AT176-0.5)</f>
        <v>1112.3999999999999</v>
      </c>
      <c r="AV176" s="1">
        <f>Summary!$F$32-SUM('Crossing Event Calculation'!$AW$22:$AW175)</f>
        <v>1.2036038810391281E-2</v>
      </c>
      <c r="AW176" s="1">
        <f t="shared" si="41"/>
        <v>3.3451323444882888E-4</v>
      </c>
      <c r="AX176" s="27" t="str">
        <f>IF(AT176&gt;Summary!$F$45,"",AW176)</f>
        <v/>
      </c>
    </row>
    <row r="177" spans="1:50">
      <c r="A177">
        <f t="shared" si="28"/>
        <v>156</v>
      </c>
      <c r="B177">
        <f>Summary!$E$44*(A177-0.5)</f>
        <v>1399.5</v>
      </c>
      <c r="C177" s="1">
        <f>IF(Summary!E$41=1,0,Summary!$E$31*(Summary!$E$41)*(1-Summary!$E$41)^$A176)</f>
        <v>1.2236225582151018E-16</v>
      </c>
      <c r="D177" s="1" t="str">
        <f>IF(A177&gt;Summary!$E$45,"",C177)</f>
        <v/>
      </c>
      <c r="G177">
        <f t="shared" si="29"/>
        <v>156</v>
      </c>
      <c r="H177">
        <f>Summary!$E$44*(G177-0.5)</f>
        <v>1399.5</v>
      </c>
      <c r="I177" s="1">
        <f>Summary!$E$32-SUM('Crossing Event Calculation'!$J$22:$J176)</f>
        <v>1.0084971746593396E-9</v>
      </c>
      <c r="J177" s="1">
        <f t="shared" si="30"/>
        <v>1.2538125958036995E-10</v>
      </c>
      <c r="K177" s="27" t="str">
        <f>IF(G177&gt;Summary!$E$45,"",J177)</f>
        <v/>
      </c>
      <c r="N177">
        <f t="shared" si="31"/>
        <v>156</v>
      </c>
      <c r="O177">
        <f>Summary!$E$44*(N177-0.5)</f>
        <v>1399.5</v>
      </c>
      <c r="P177" s="1">
        <f>Summary!$E$32-SUM('Crossing Event Calculation'!$Q$22:$Q176)</f>
        <v>2.3886739313194738E-6</v>
      </c>
      <c r="Q177" s="1">
        <f t="shared" si="32"/>
        <v>1.894434379904395E-7</v>
      </c>
      <c r="R177" s="27" t="str">
        <f>IF(N177&gt;Summary!$E$45,"",Q177)</f>
        <v/>
      </c>
      <c r="T177">
        <f t="shared" si="33"/>
        <v>156</v>
      </c>
      <c r="U177">
        <f>Summary!$E$44*(T177-0.5)</f>
        <v>1399.5</v>
      </c>
      <c r="V177" s="1">
        <f>Summary!$E$32-SUM('Crossing Event Calculation'!$W$22:$W176)</f>
        <v>6.5960641949514009E-4</v>
      </c>
      <c r="W177" s="1">
        <f t="shared" si="34"/>
        <v>2.9887053649177437E-5</v>
      </c>
      <c r="X177" s="27" t="str">
        <f>IF(T177&gt;Summary!$E$45,"",W177)</f>
        <v/>
      </c>
      <c r="AA177">
        <f t="shared" si="35"/>
        <v>156</v>
      </c>
      <c r="AB177">
        <f>Summary!$F$44*(AA177-0.5)</f>
        <v>1119.5999999999999</v>
      </c>
      <c r="AC177" s="1">
        <f>IF(Summary!F$41=1,0,Summary!$F$31*(Summary!$F$41)*(1-Summary!$F$41)^$A176)</f>
        <v>1.378097571036314E-16</v>
      </c>
      <c r="AD177" s="1" t="str">
        <f>IF(AA177&gt;Summary!$F$45,"",AC177)</f>
        <v/>
      </c>
      <c r="AG177">
        <f t="shared" si="36"/>
        <v>156</v>
      </c>
      <c r="AH177">
        <f>Summary!$F$44*(AG177-0.5)</f>
        <v>1119.5999999999999</v>
      </c>
      <c r="AI177" s="1">
        <f>Summary!$F$32-SUM('Crossing Event Calculation'!$AJ$22:$AJ176)</f>
        <v>1.4767323364139884E-8</v>
      </c>
      <c r="AJ177" s="1">
        <f t="shared" si="39"/>
        <v>1.6149425231266644E-9</v>
      </c>
      <c r="AK177" s="27" t="str">
        <f>IF(AG177&gt;Summary!$F$45,"",AJ177)</f>
        <v/>
      </c>
      <c r="AN177">
        <f t="shared" si="37"/>
        <v>156</v>
      </c>
      <c r="AO177">
        <f>Summary!$F$44*(AN177-0.5)</f>
        <v>1119.5999999999999</v>
      </c>
      <c r="AP177" s="1">
        <f>Summary!$F$32-SUM('Crossing Event Calculation'!$AQ$22:$AQ176)</f>
        <v>8.6639740635718887E-5</v>
      </c>
      <c r="AQ177" s="1">
        <f t="shared" si="40"/>
        <v>5.031861441458478E-6</v>
      </c>
      <c r="AR177" s="27" t="str">
        <f>IF(AN177&gt;Summary!$F$45,"",AQ177)</f>
        <v/>
      </c>
      <c r="AT177">
        <f t="shared" si="38"/>
        <v>156</v>
      </c>
      <c r="AU177">
        <f>Summary!$F$44*(AT177-0.5)</f>
        <v>1119.5999999999999</v>
      </c>
      <c r="AV177" s="1">
        <f>Summary!$F$32-SUM('Crossing Event Calculation'!$AW$22:$AW176)</f>
        <v>1.1701525575942506E-2</v>
      </c>
      <c r="AW177" s="1">
        <f t="shared" si="41"/>
        <v>3.2521623019483864E-4</v>
      </c>
      <c r="AX177" s="27" t="str">
        <f>IF(AT177&gt;Summary!$F$45,"",AW177)</f>
        <v/>
      </c>
    </row>
    <row r="178" spans="1:50">
      <c r="A178">
        <f t="shared" si="28"/>
        <v>157</v>
      </c>
      <c r="B178">
        <f>Summary!$E$44*(A178-0.5)</f>
        <v>1408.5</v>
      </c>
      <c r="C178" s="1">
        <f>IF(Summary!E$41=1,0,Summary!$E$31*(Summary!$E$41)*(1-Summary!$E$41)^$A177)</f>
        <v>9.788980465720817E-17</v>
      </c>
      <c r="D178" s="1" t="str">
        <f>IF(A178&gt;Summary!$E$45,"",C178)</f>
        <v/>
      </c>
      <c r="G178">
        <f t="shared" si="29"/>
        <v>157</v>
      </c>
      <c r="H178">
        <f>Summary!$E$44*(G178-0.5)</f>
        <v>1408.5</v>
      </c>
      <c r="I178" s="1">
        <f>Summary!$E$32-SUM('Crossing Event Calculation'!$J$22:$J177)</f>
        <v>8.8311591373013698E-10</v>
      </c>
      <c r="J178" s="1">
        <f t="shared" si="30"/>
        <v>1.0979325317034835E-10</v>
      </c>
      <c r="K178" s="27" t="str">
        <f>IF(G178&gt;Summary!$E$45,"",J178)</f>
        <v/>
      </c>
      <c r="N178">
        <f t="shared" si="31"/>
        <v>157</v>
      </c>
      <c r="O178">
        <f>Summary!$E$44*(N178-0.5)</f>
        <v>1408.5</v>
      </c>
      <c r="P178" s="1">
        <f>Summary!$E$32-SUM('Crossing Event Calculation'!$Q$22:$Q177)</f>
        <v>2.1992304933826645E-6</v>
      </c>
      <c r="Q178" s="1">
        <f t="shared" si="32"/>
        <v>1.7441886066453672E-7</v>
      </c>
      <c r="R178" s="27" t="str">
        <f>IF(N178&gt;Summary!$E$45,"",Q178)</f>
        <v/>
      </c>
      <c r="T178">
        <f t="shared" si="33"/>
        <v>157</v>
      </c>
      <c r="U178">
        <f>Summary!$E$44*(T178-0.5)</f>
        <v>1408.5</v>
      </c>
      <c r="V178" s="1">
        <f>Summary!$E$32-SUM('Crossing Event Calculation'!$W$22:$W177)</f>
        <v>6.297193658459932E-4</v>
      </c>
      <c r="W178" s="1">
        <f t="shared" si="34"/>
        <v>2.8532858254124163E-5</v>
      </c>
      <c r="X178" s="27" t="str">
        <f>IF(T178&gt;Summary!$E$45,"",W178)</f>
        <v/>
      </c>
      <c r="AA178">
        <f t="shared" si="35"/>
        <v>157</v>
      </c>
      <c r="AB178">
        <f>Summary!$F$44*(AA178-0.5)</f>
        <v>1126.8</v>
      </c>
      <c r="AC178" s="1">
        <f>IF(Summary!F$41=1,0,Summary!$F$31*(Summary!$F$41)*(1-Summary!$F$41)^$A177)</f>
        <v>1.1024780568290514E-16</v>
      </c>
      <c r="AD178" s="1" t="str">
        <f>IF(AA178&gt;Summary!$F$45,"",AC178)</f>
        <v/>
      </c>
      <c r="AG178">
        <f t="shared" si="36"/>
        <v>157</v>
      </c>
      <c r="AH178">
        <f>Summary!$F$44*(AG178-0.5)</f>
        <v>1126.8</v>
      </c>
      <c r="AI178" s="1">
        <f>Summary!$F$32-SUM('Crossing Event Calculation'!$AJ$22:$AJ177)</f>
        <v>1.3152380851089163E-8</v>
      </c>
      <c r="AJ178" s="1">
        <f t="shared" si="39"/>
        <v>1.4383337178326827E-9</v>
      </c>
      <c r="AK178" s="27" t="str">
        <f>IF(AG178&gt;Summary!$F$45,"",AJ178)</f>
        <v/>
      </c>
      <c r="AN178">
        <f t="shared" si="37"/>
        <v>157</v>
      </c>
      <c r="AO178">
        <f>Summary!$F$44*(AN178-0.5)</f>
        <v>1126.8</v>
      </c>
      <c r="AP178" s="1">
        <f>Summary!$F$32-SUM('Crossing Event Calculation'!$AQ$22:$AQ177)</f>
        <v>8.1607879194312005E-5</v>
      </c>
      <c r="AQ178" s="1">
        <f t="shared" si="40"/>
        <v>4.739621074855413E-6</v>
      </c>
      <c r="AR178" s="27" t="str">
        <f>IF(AN178&gt;Summary!$F$45,"",AQ178)</f>
        <v/>
      </c>
      <c r="AT178">
        <f t="shared" si="38"/>
        <v>157</v>
      </c>
      <c r="AU178">
        <f>Summary!$F$44*(AT178-0.5)</f>
        <v>1126.8</v>
      </c>
      <c r="AV178" s="1">
        <f>Summary!$F$32-SUM('Crossing Event Calculation'!$AW$22:$AW177)</f>
        <v>1.1376309345747626E-2</v>
      </c>
      <c r="AW178" s="1">
        <f t="shared" si="41"/>
        <v>3.1617761418740092E-4</v>
      </c>
      <c r="AX178" s="27" t="str">
        <f>IF(AT178&gt;Summary!$F$45,"",AW178)</f>
        <v/>
      </c>
    </row>
    <row r="179" spans="1:50">
      <c r="A179">
        <f t="shared" si="28"/>
        <v>158</v>
      </c>
      <c r="B179">
        <f>Summary!$E$44*(A179-0.5)</f>
        <v>1417.5</v>
      </c>
      <c r="C179" s="1">
        <f>IF(Summary!E$41=1,0,Summary!$E$31*(Summary!$E$41)*(1-Summary!$E$41)^$A178)</f>
        <v>7.8311843725766548E-17</v>
      </c>
      <c r="D179" s="1" t="str">
        <f>IF(A179&gt;Summary!$E$45,"",C179)</f>
        <v/>
      </c>
      <c r="G179">
        <f t="shared" si="29"/>
        <v>158</v>
      </c>
      <c r="H179">
        <f>Summary!$E$44*(G179-0.5)</f>
        <v>1417.5</v>
      </c>
      <c r="I179" s="1">
        <f>Summary!$E$32-SUM('Crossing Event Calculation'!$J$22:$J178)</f>
        <v>7.7332262815588138E-10</v>
      </c>
      <c r="J179" s="1">
        <f t="shared" si="30"/>
        <v>9.6143219452189986E-11</v>
      </c>
      <c r="K179" s="27" t="str">
        <f>IF(G179&gt;Summary!$E$45,"",J179)</f>
        <v/>
      </c>
      <c r="N179">
        <f t="shared" si="31"/>
        <v>158</v>
      </c>
      <c r="O179">
        <f>Summary!$E$44*(N179-0.5)</f>
        <v>1417.5</v>
      </c>
      <c r="P179" s="1">
        <f>Summary!$E$32-SUM('Crossing Event Calculation'!$Q$22:$Q178)</f>
        <v>2.0248116326948562E-6</v>
      </c>
      <c r="Q179" s="1">
        <f t="shared" si="32"/>
        <v>1.6058586814687583E-7</v>
      </c>
      <c r="R179" s="27" t="str">
        <f>IF(N179&gt;Summary!$E$45,"",Q179)</f>
        <v/>
      </c>
      <c r="T179">
        <f t="shared" si="33"/>
        <v>158</v>
      </c>
      <c r="U179">
        <f>Summary!$E$44*(T179-0.5)</f>
        <v>1417.5</v>
      </c>
      <c r="V179" s="1">
        <f>Summary!$E$32-SUM('Crossing Event Calculation'!$W$22:$W178)</f>
        <v>6.0118650759188874E-4</v>
      </c>
      <c r="W179" s="1">
        <f t="shared" si="34"/>
        <v>2.7240022041193584E-5</v>
      </c>
      <c r="X179" s="27" t="str">
        <f>IF(T179&gt;Summary!$E$45,"",W179)</f>
        <v/>
      </c>
      <c r="AA179">
        <f t="shared" si="35"/>
        <v>158</v>
      </c>
      <c r="AB179">
        <f>Summary!$F$44*(AA179-0.5)</f>
        <v>1134</v>
      </c>
      <c r="AC179" s="1">
        <f>IF(Summary!F$41=1,0,Summary!$F$31*(Summary!$F$41)*(1-Summary!$F$41)^$A178)</f>
        <v>8.8198244546324125E-17</v>
      </c>
      <c r="AD179" s="1" t="str">
        <f>IF(AA179&gt;Summary!$F$45,"",AC179)</f>
        <v/>
      </c>
      <c r="AG179">
        <f t="shared" si="36"/>
        <v>158</v>
      </c>
      <c r="AH179">
        <f>Summary!$F$44*(AG179-0.5)</f>
        <v>1134</v>
      </c>
      <c r="AI179" s="1">
        <f>Summary!$F$32-SUM('Crossing Event Calculation'!$AJ$22:$AJ178)</f>
        <v>1.1714047176702991E-8</v>
      </c>
      <c r="AJ179" s="1">
        <f t="shared" si="39"/>
        <v>1.2810387121005087E-9</v>
      </c>
      <c r="AK179" s="27" t="str">
        <f>IF(AG179&gt;Summary!$F$45,"",AJ179)</f>
        <v/>
      </c>
      <c r="AN179">
        <f t="shared" si="37"/>
        <v>158</v>
      </c>
      <c r="AO179">
        <f>Summary!$F$44*(AN179-0.5)</f>
        <v>1134</v>
      </c>
      <c r="AP179" s="1">
        <f>Summary!$F$32-SUM('Crossing Event Calculation'!$AQ$22:$AQ178)</f>
        <v>7.686825811947795E-5</v>
      </c>
      <c r="AQ179" s="1">
        <f t="shared" si="40"/>
        <v>4.4643534394886789E-6</v>
      </c>
      <c r="AR179" s="27" t="str">
        <f>IF(AN179&gt;Summary!$F$45,"",AQ179)</f>
        <v/>
      </c>
      <c r="AT179">
        <f t="shared" si="38"/>
        <v>158</v>
      </c>
      <c r="AU179">
        <f>Summary!$F$44*(AT179-0.5)</f>
        <v>1134</v>
      </c>
      <c r="AV179" s="1">
        <f>Summary!$F$32-SUM('Crossing Event Calculation'!$AW$22:$AW178)</f>
        <v>1.1060131731560174E-2</v>
      </c>
      <c r="AW179" s="1">
        <f t="shared" si="41"/>
        <v>3.0739020513627309E-4</v>
      </c>
      <c r="AX179" s="27" t="str">
        <f>IF(AT179&gt;Summary!$F$45,"",AW179)</f>
        <v/>
      </c>
    </row>
    <row r="180" spans="1:50">
      <c r="A180">
        <f t="shared" si="28"/>
        <v>159</v>
      </c>
      <c r="B180">
        <f>Summary!$E$44*(A180-0.5)</f>
        <v>1426.5</v>
      </c>
      <c r="C180" s="1">
        <f>IF(Summary!E$41=1,0,Summary!$E$31*(Summary!$E$41)*(1-Summary!$E$41)^$A179)</f>
        <v>6.2649474980613226E-17</v>
      </c>
      <c r="D180" s="1" t="str">
        <f>IF(A180&gt;Summary!$E$45,"",C180)</f>
        <v/>
      </c>
      <c r="G180">
        <f t="shared" si="29"/>
        <v>159</v>
      </c>
      <c r="H180">
        <f>Summary!$E$44*(G180-0.5)</f>
        <v>1426.5</v>
      </c>
      <c r="I180" s="1">
        <f>Summary!$E$32-SUM('Crossing Event Calculation'!$J$22:$J179)</f>
        <v>6.7717942364708961E-10</v>
      </c>
      <c r="J180" s="1">
        <f t="shared" si="30"/>
        <v>8.4190230009777998E-11</v>
      </c>
      <c r="K180" s="27" t="str">
        <f>IF(G180&gt;Summary!$E$45,"",J180)</f>
        <v/>
      </c>
      <c r="N180">
        <f t="shared" si="31"/>
        <v>159</v>
      </c>
      <c r="O180">
        <f>Summary!$E$44*(N180-0.5)</f>
        <v>1426.5</v>
      </c>
      <c r="P180" s="1">
        <f>Summary!$E$32-SUM('Crossing Event Calculation'!$Q$22:$Q179)</f>
        <v>1.8642257645362648E-6</v>
      </c>
      <c r="Q180" s="1">
        <f t="shared" si="32"/>
        <v>1.4784995699644171E-7</v>
      </c>
      <c r="R180" s="27" t="str">
        <f>IF(N180&gt;Summary!$E$45,"",Q180)</f>
        <v/>
      </c>
      <c r="T180">
        <f t="shared" si="33"/>
        <v>159</v>
      </c>
      <c r="U180">
        <f>Summary!$E$44*(T180-0.5)</f>
        <v>1426.5</v>
      </c>
      <c r="V180" s="1">
        <f>Summary!$E$32-SUM('Crossing Event Calculation'!$W$22:$W179)</f>
        <v>5.7394648555064709E-4</v>
      </c>
      <c r="W180" s="1">
        <f t="shared" si="34"/>
        <v>2.6005764799163567E-5</v>
      </c>
      <c r="X180" s="27" t="str">
        <f>IF(T180&gt;Summary!$E$45,"",W180)</f>
        <v/>
      </c>
      <c r="AA180">
        <f t="shared" si="35"/>
        <v>159</v>
      </c>
      <c r="AB180">
        <f>Summary!$F$44*(AA180-0.5)</f>
        <v>1141.1999999999998</v>
      </c>
      <c r="AC180" s="1">
        <f>IF(Summary!F$41=1,0,Summary!$F$31*(Summary!$F$41)*(1-Summary!$F$41)^$A179)</f>
        <v>7.0558595637059293E-17</v>
      </c>
      <c r="AD180" s="1" t="str">
        <f>IF(AA180&gt;Summary!$F$45,"",AC180)</f>
        <v/>
      </c>
      <c r="AG180">
        <f t="shared" si="36"/>
        <v>159</v>
      </c>
      <c r="AH180">
        <f>Summary!$F$44*(AG180-0.5)</f>
        <v>1141.1999999999998</v>
      </c>
      <c r="AI180" s="1">
        <f>Summary!$F$32-SUM('Crossing Event Calculation'!$AJ$22:$AJ179)</f>
        <v>1.0433008457155779E-8</v>
      </c>
      <c r="AJ180" s="1">
        <f t="shared" si="39"/>
        <v>1.1409453552371864E-9</v>
      </c>
      <c r="AK180" s="27" t="str">
        <f>IF(AG180&gt;Summary!$F$45,"",AJ180)</f>
        <v/>
      </c>
      <c r="AN180">
        <f t="shared" si="37"/>
        <v>159</v>
      </c>
      <c r="AO180">
        <f>Summary!$F$44*(AN180-0.5)</f>
        <v>1141.1999999999998</v>
      </c>
      <c r="AP180" s="1">
        <f>Summary!$F$32-SUM('Crossing Event Calculation'!$AQ$22:$AQ179)</f>
        <v>7.2403904679996245E-5</v>
      </c>
      <c r="AQ180" s="1">
        <f t="shared" si="40"/>
        <v>4.2050727933516877E-6</v>
      </c>
      <c r="AR180" s="27" t="str">
        <f>IF(AN180&gt;Summary!$F$45,"",AQ180)</f>
        <v/>
      </c>
      <c r="AT180">
        <f t="shared" si="38"/>
        <v>159</v>
      </c>
      <c r="AU180">
        <f>Summary!$F$44*(AT180-0.5)</f>
        <v>1141.1999999999998</v>
      </c>
      <c r="AV180" s="1">
        <f>Summary!$F$32-SUM('Crossing Event Calculation'!$AW$22:$AW179)</f>
        <v>1.0752741526423915E-2</v>
      </c>
      <c r="AW180" s="1">
        <f t="shared" si="41"/>
        <v>2.9884702133819123E-4</v>
      </c>
      <c r="AX180" s="27" t="str">
        <f>IF(AT180&gt;Summary!$F$45,"",AW180)</f>
        <v/>
      </c>
    </row>
    <row r="181" spans="1:50">
      <c r="A181">
        <f t="shared" si="28"/>
        <v>160</v>
      </c>
      <c r="B181">
        <f>Summary!$E$44*(A181-0.5)</f>
        <v>1435.5</v>
      </c>
      <c r="C181" s="1">
        <f>IF(Summary!E$41=1,0,Summary!$E$31*(Summary!$E$41)*(1-Summary!$E$41)^$A180)</f>
        <v>5.0119579984490597E-17</v>
      </c>
      <c r="D181" s="1" t="str">
        <f>IF(A181&gt;Summary!$E$45,"",C181)</f>
        <v/>
      </c>
      <c r="G181">
        <f t="shared" si="29"/>
        <v>160</v>
      </c>
      <c r="H181">
        <f>Summary!$E$44*(G181-0.5)</f>
        <v>1435.5</v>
      </c>
      <c r="I181" s="1">
        <f>Summary!$E$32-SUM('Crossing Event Calculation'!$J$22:$J180)</f>
        <v>5.9298921328831966E-10</v>
      </c>
      <c r="J181" s="1">
        <f t="shared" si="30"/>
        <v>7.3723294767560232E-11</v>
      </c>
      <c r="K181" s="27" t="str">
        <f>IF(G181&gt;Summary!$E$45,"",J181)</f>
        <v/>
      </c>
      <c r="N181">
        <f t="shared" si="31"/>
        <v>160</v>
      </c>
      <c r="O181">
        <f>Summary!$E$44*(N181-0.5)</f>
        <v>1435.5</v>
      </c>
      <c r="P181" s="1">
        <f>Summary!$E$32-SUM('Crossing Event Calculation'!$Q$22:$Q180)</f>
        <v>1.7163758075922075E-6</v>
      </c>
      <c r="Q181" s="1">
        <f t="shared" si="32"/>
        <v>1.3612411874661885E-7</v>
      </c>
      <c r="R181" s="27" t="str">
        <f>IF(N181&gt;Summary!$E$45,"",Q181)</f>
        <v/>
      </c>
      <c r="T181">
        <f t="shared" si="33"/>
        <v>160</v>
      </c>
      <c r="U181">
        <f>Summary!$E$44*(T181-0.5)</f>
        <v>1435.5</v>
      </c>
      <c r="V181" s="1">
        <f>Summary!$E$32-SUM('Crossing Event Calculation'!$W$22:$W180)</f>
        <v>5.4794072075148303E-4</v>
      </c>
      <c r="W181" s="1">
        <f t="shared" si="34"/>
        <v>2.4827432289399035E-5</v>
      </c>
      <c r="X181" s="27" t="str">
        <f>IF(T181&gt;Summary!$E$45,"",W181)</f>
        <v/>
      </c>
      <c r="AA181">
        <f t="shared" si="35"/>
        <v>160</v>
      </c>
      <c r="AB181">
        <f>Summary!$F$44*(AA181-0.5)</f>
        <v>1148.3999999999999</v>
      </c>
      <c r="AC181" s="1">
        <f>IF(Summary!F$41=1,0,Summary!$F$31*(Summary!$F$41)*(1-Summary!$F$41)^$A180)</f>
        <v>5.6446876509647446E-17</v>
      </c>
      <c r="AD181" s="1" t="str">
        <f>IF(AA181&gt;Summary!$F$45,"",AC181)</f>
        <v/>
      </c>
      <c r="AG181">
        <f t="shared" si="36"/>
        <v>160</v>
      </c>
      <c r="AH181">
        <f>Summary!$F$44*(AG181-0.5)</f>
        <v>1148.3999999999999</v>
      </c>
      <c r="AI181" s="1">
        <f>Summary!$F$32-SUM('Crossing Event Calculation'!$AJ$22:$AJ180)</f>
        <v>9.2920631189485903E-9</v>
      </c>
      <c r="AJ181" s="1">
        <f t="shared" si="39"/>
        <v>1.0161724970963338E-9</v>
      </c>
      <c r="AK181" s="27" t="str">
        <f>IF(AG181&gt;Summary!$F$45,"",AJ181)</f>
        <v/>
      </c>
      <c r="AN181">
        <f t="shared" si="37"/>
        <v>160</v>
      </c>
      <c r="AO181">
        <f>Summary!$F$44*(AN181-0.5)</f>
        <v>1148.3999999999999</v>
      </c>
      <c r="AP181" s="1">
        <f>Summary!$F$32-SUM('Crossing Event Calculation'!$AQ$22:$AQ180)</f>
        <v>6.8198831886689959E-5</v>
      </c>
      <c r="AQ181" s="1">
        <f t="shared" si="40"/>
        <v>3.9608506443481548E-6</v>
      </c>
      <c r="AR181" s="27" t="str">
        <f>IF(AN181&gt;Summary!$F$45,"",AQ181)</f>
        <v/>
      </c>
      <c r="AT181">
        <f t="shared" si="38"/>
        <v>160</v>
      </c>
      <c r="AU181">
        <f>Summary!$F$44*(AT181-0.5)</f>
        <v>1148.3999999999999</v>
      </c>
      <c r="AV181" s="1">
        <f>Summary!$F$32-SUM('Crossing Event Calculation'!$AW$22:$AW180)</f>
        <v>1.0453894505085715E-2</v>
      </c>
      <c r="AW181" s="1">
        <f t="shared" si="41"/>
        <v>2.9054127512981808E-4</v>
      </c>
      <c r="AX181" s="27" t="str">
        <f>IF(AT181&gt;Summary!$F$45,"",AW181)</f>
        <v/>
      </c>
    </row>
    <row r="182" spans="1:50">
      <c r="A182">
        <f t="shared" si="28"/>
        <v>161</v>
      </c>
      <c r="B182">
        <f>Summary!$E$44*(A182-0.5)</f>
        <v>1444.5</v>
      </c>
      <c r="C182" s="1">
        <f>IF(Summary!E$41=1,0,Summary!$E$31*(Summary!$E$41)*(1-Summary!$E$41)^$A181)</f>
        <v>4.0095663987592479E-17</v>
      </c>
      <c r="D182" s="1" t="str">
        <f>IF(A182&gt;Summary!$E$45,"",C182)</f>
        <v/>
      </c>
      <c r="G182">
        <f t="shared" si="29"/>
        <v>161</v>
      </c>
      <c r="H182">
        <f>Summary!$E$44*(G182-0.5)</f>
        <v>1444.5</v>
      </c>
      <c r="I182" s="1">
        <f>Summary!$E$32-SUM('Crossing Event Calculation'!$J$22:$J181)</f>
        <v>5.1926596356111077E-10</v>
      </c>
      <c r="J182" s="1">
        <f t="shared" si="30"/>
        <v>6.4557662831825764E-11</v>
      </c>
      <c r="K182" s="27" t="str">
        <f>IF(G182&gt;Summary!$E$45,"",J182)</f>
        <v/>
      </c>
      <c r="N182">
        <f t="shared" si="31"/>
        <v>161</v>
      </c>
      <c r="O182">
        <f>Summary!$E$44*(N182-0.5)</f>
        <v>1444.5</v>
      </c>
      <c r="P182" s="1">
        <f>Summary!$E$32-SUM('Crossing Event Calculation'!$Q$22:$Q181)</f>
        <v>1.580251688837464E-6</v>
      </c>
      <c r="Q182" s="1">
        <f t="shared" si="32"/>
        <v>1.2532824547476018E-7</v>
      </c>
      <c r="R182" s="27" t="str">
        <f>IF(N182&gt;Summary!$E$45,"",Q182)</f>
        <v/>
      </c>
      <c r="T182">
        <f t="shared" si="33"/>
        <v>161</v>
      </c>
      <c r="U182">
        <f>Summary!$E$44*(T182-0.5)</f>
        <v>1444.5</v>
      </c>
      <c r="V182" s="1">
        <f>Summary!$E$32-SUM('Crossing Event Calculation'!$W$22:$W181)</f>
        <v>5.2311328846210703E-4</v>
      </c>
      <c r="W182" s="1">
        <f t="shared" si="34"/>
        <v>2.3702490537965144E-5</v>
      </c>
      <c r="X182" s="27" t="str">
        <f>IF(T182&gt;Summary!$E$45,"",W182)</f>
        <v/>
      </c>
      <c r="AA182">
        <f t="shared" si="35"/>
        <v>161</v>
      </c>
      <c r="AB182">
        <f>Summary!$F$44*(AA182-0.5)</f>
        <v>1155.5999999999999</v>
      </c>
      <c r="AC182" s="1">
        <f>IF(Summary!F$41=1,0,Summary!$F$31*(Summary!$F$41)*(1-Summary!$F$41)^$A181)</f>
        <v>4.5157501207717965E-17</v>
      </c>
      <c r="AD182" s="1" t="str">
        <f>IF(AA182&gt;Summary!$F$45,"",AC182)</f>
        <v/>
      </c>
      <c r="AG182">
        <f t="shared" si="36"/>
        <v>161</v>
      </c>
      <c r="AH182">
        <f>Summary!$F$44*(AG182-0.5)</f>
        <v>1155.5999999999999</v>
      </c>
      <c r="AI182" s="1">
        <f>Summary!$F$32-SUM('Crossing Event Calculation'!$AJ$22:$AJ181)</f>
        <v>8.2758906394531095E-9</v>
      </c>
      <c r="AJ182" s="1">
        <f t="shared" si="39"/>
        <v>9.0504469773132736E-10</v>
      </c>
      <c r="AK182" s="27" t="str">
        <f>IF(AG182&gt;Summary!$F$45,"",AJ182)</f>
        <v/>
      </c>
      <c r="AN182">
        <f t="shared" si="37"/>
        <v>161</v>
      </c>
      <c r="AO182">
        <f>Summary!$F$44*(AN182-0.5)</f>
        <v>1155.5999999999999</v>
      </c>
      <c r="AP182" s="1">
        <f>Summary!$F$32-SUM('Crossing Event Calculation'!$AQ$22:$AQ181)</f>
        <v>6.4237981242332154E-5</v>
      </c>
      <c r="AQ182" s="1">
        <f t="shared" si="40"/>
        <v>3.7308124253221008E-6</v>
      </c>
      <c r="AR182" s="27" t="str">
        <f>IF(AN182&gt;Summary!$F$45,"",AQ182)</f>
        <v/>
      </c>
      <c r="AT182">
        <f t="shared" si="38"/>
        <v>161</v>
      </c>
      <c r="AU182">
        <f>Summary!$F$44*(AT182-0.5)</f>
        <v>1155.5999999999999</v>
      </c>
      <c r="AV182" s="1">
        <f>Summary!$F$32-SUM('Crossing Event Calculation'!$AW$22:$AW181)</f>
        <v>1.0163353229955874E-2</v>
      </c>
      <c r="AW182" s="1">
        <f t="shared" si="41"/>
        <v>2.8246636749486916E-4</v>
      </c>
      <c r="AX182" s="27" t="str">
        <f>IF(AT182&gt;Summary!$F$45,"",AW182)</f>
        <v/>
      </c>
    </row>
    <row r="183" spans="1:50">
      <c r="A183">
        <f t="shared" si="28"/>
        <v>162</v>
      </c>
      <c r="B183">
        <f>Summary!$E$44*(A183-0.5)</f>
        <v>1453.5</v>
      </c>
      <c r="C183" s="1">
        <f>IF(Summary!E$41=1,0,Summary!$E$31*(Summary!$E$41)*(1-Summary!$E$41)^$A182)</f>
        <v>3.2076531190073982E-17</v>
      </c>
      <c r="D183" s="1" t="str">
        <f>IF(A183&gt;Summary!$E$45,"",C183)</f>
        <v/>
      </c>
      <c r="G183">
        <f t="shared" si="29"/>
        <v>162</v>
      </c>
      <c r="H183">
        <f>Summary!$E$44*(G183-0.5)</f>
        <v>1453.5</v>
      </c>
      <c r="I183" s="1">
        <f>Summary!$E$32-SUM('Crossing Event Calculation'!$J$22:$J182)</f>
        <v>4.5470827103599731E-10</v>
      </c>
      <c r="J183" s="1">
        <f t="shared" si="30"/>
        <v>5.653153741691309E-11</v>
      </c>
      <c r="K183" s="27" t="str">
        <f>IF(G183&gt;Summary!$E$45,"",J183)</f>
        <v/>
      </c>
      <c r="N183">
        <f t="shared" si="31"/>
        <v>162</v>
      </c>
      <c r="O183">
        <f>Summary!$E$44*(N183-0.5)</f>
        <v>1453.5</v>
      </c>
      <c r="P183" s="1">
        <f>Summary!$E$32-SUM('Crossing Event Calculation'!$Q$22:$Q182)</f>
        <v>1.4549234433891556E-6</v>
      </c>
      <c r="Q183" s="1">
        <f t="shared" si="32"/>
        <v>1.1538858255813844E-7</v>
      </c>
      <c r="R183" s="27" t="str">
        <f>IF(N183&gt;Summary!$E$45,"",Q183)</f>
        <v/>
      </c>
      <c r="T183">
        <f t="shared" si="33"/>
        <v>162</v>
      </c>
      <c r="U183">
        <f>Summary!$E$44*(T183-0.5)</f>
        <v>1453.5</v>
      </c>
      <c r="V183" s="1">
        <f>Summary!$E$32-SUM('Crossing Event Calculation'!$W$22:$W182)</f>
        <v>4.9941079792414911E-4</v>
      </c>
      <c r="W183" s="1">
        <f t="shared" si="34"/>
        <v>2.2628520386387066E-5</v>
      </c>
      <c r="X183" s="27" t="str">
        <f>IF(T183&gt;Summary!$E$45,"",W183)</f>
        <v/>
      </c>
      <c r="AA183">
        <f t="shared" si="35"/>
        <v>162</v>
      </c>
      <c r="AB183">
        <f>Summary!$F$44*(AA183-0.5)</f>
        <v>1162.8</v>
      </c>
      <c r="AC183" s="1">
        <f>IF(Summary!F$41=1,0,Summary!$F$31*(Summary!$F$41)*(1-Summary!$F$41)^$A182)</f>
        <v>3.6126000966174373E-17</v>
      </c>
      <c r="AD183" s="1" t="str">
        <f>IF(AA183&gt;Summary!$F$45,"",AC183)</f>
        <v/>
      </c>
      <c r="AG183">
        <f t="shared" si="36"/>
        <v>162</v>
      </c>
      <c r="AH183">
        <f>Summary!$F$44*(AG183-0.5)</f>
        <v>1162.8</v>
      </c>
      <c r="AI183" s="1">
        <f>Summary!$F$32-SUM('Crossing Event Calculation'!$AJ$22:$AJ182)</f>
        <v>7.3708459336074839E-9</v>
      </c>
      <c r="AJ183" s="1">
        <f t="shared" si="39"/>
        <v>8.0606974169088349E-10</v>
      </c>
      <c r="AK183" s="27" t="str">
        <f>IF(AG183&gt;Summary!$F$45,"",AJ183)</f>
        <v/>
      </c>
      <c r="AN183">
        <f t="shared" si="37"/>
        <v>162</v>
      </c>
      <c r="AO183">
        <f>Summary!$F$44*(AN183-0.5)</f>
        <v>1162.8</v>
      </c>
      <c r="AP183" s="1">
        <f>Summary!$F$32-SUM('Crossing Event Calculation'!$AQ$22:$AQ182)</f>
        <v>6.0507168817003354E-5</v>
      </c>
      <c r="AQ183" s="1">
        <f t="shared" si="40"/>
        <v>3.5141343622233442E-6</v>
      </c>
      <c r="AR183" s="27" t="str">
        <f>IF(AN183&gt;Summary!$F$45,"",AQ183)</f>
        <v/>
      </c>
      <c r="AT183">
        <f t="shared" si="38"/>
        <v>162</v>
      </c>
      <c r="AU183">
        <f>Summary!$F$44*(AT183-0.5)</f>
        <v>1162.8</v>
      </c>
      <c r="AV183" s="1">
        <f>Summary!$F$32-SUM('Crossing Event Calculation'!$AW$22:$AW182)</f>
        <v>9.8808868624610247E-3</v>
      </c>
      <c r="AW183" s="1">
        <f t="shared" si="41"/>
        <v>2.7461588282111279E-4</v>
      </c>
      <c r="AX183" s="27" t="str">
        <f>IF(AT183&gt;Summary!$F$45,"",AW183)</f>
        <v/>
      </c>
    </row>
    <row r="184" spans="1:50">
      <c r="A184">
        <f t="shared" si="28"/>
        <v>163</v>
      </c>
      <c r="B184">
        <f>Summary!$E$44*(A184-0.5)</f>
        <v>1462.5</v>
      </c>
      <c r="C184" s="1">
        <f>IF(Summary!E$41=1,0,Summary!$E$31*(Summary!$E$41)*(1-Summary!$E$41)^$A183)</f>
        <v>2.5661224952059199E-17</v>
      </c>
      <c r="D184" s="1" t="str">
        <f>IF(A184&gt;Summary!$E$45,"",C184)</f>
        <v/>
      </c>
      <c r="G184">
        <f t="shared" si="29"/>
        <v>163</v>
      </c>
      <c r="H184">
        <f>Summary!$E$44*(G184-0.5)</f>
        <v>1462.5</v>
      </c>
      <c r="I184" s="1">
        <f>Summary!$E$32-SUM('Crossing Event Calculation'!$J$22:$J183)</f>
        <v>3.9817671382280651E-10</v>
      </c>
      <c r="J184" s="1">
        <f t="shared" si="30"/>
        <v>4.9503260067674242E-11</v>
      </c>
      <c r="K184" s="27" t="str">
        <f>IF(G184&gt;Summary!$E$45,"",J184)</f>
        <v/>
      </c>
      <c r="N184">
        <f t="shared" si="31"/>
        <v>163</v>
      </c>
      <c r="O184">
        <f>Summary!$E$44*(N184-0.5)</f>
        <v>1462.5</v>
      </c>
      <c r="P184" s="1">
        <f>Summary!$E$32-SUM('Crossing Event Calculation'!$Q$22:$Q183)</f>
        <v>1.3395348608113977E-6</v>
      </c>
      <c r="Q184" s="1">
        <f t="shared" si="32"/>
        <v>1.0623722476846339E-7</v>
      </c>
      <c r="R184" s="27" t="str">
        <f>IF(N184&gt;Summary!$E$45,"",Q184)</f>
        <v/>
      </c>
      <c r="T184">
        <f t="shared" si="33"/>
        <v>163</v>
      </c>
      <c r="U184">
        <f>Summary!$E$44*(T184-0.5)</f>
        <v>1462.5</v>
      </c>
      <c r="V184" s="1">
        <f>Summary!$E$32-SUM('Crossing Event Calculation'!$W$22:$W183)</f>
        <v>4.7678227753777946E-4</v>
      </c>
      <c r="W184" s="1">
        <f t="shared" si="34"/>
        <v>2.1603212289315223E-5</v>
      </c>
      <c r="X184" s="27" t="str">
        <f>IF(T184&gt;Summary!$E$45,"",W184)</f>
        <v/>
      </c>
      <c r="AA184">
        <f t="shared" si="35"/>
        <v>163</v>
      </c>
      <c r="AB184">
        <f>Summary!$F$44*(AA184-0.5)</f>
        <v>1169.9999999999998</v>
      </c>
      <c r="AC184" s="1">
        <f>IF(Summary!F$41=1,0,Summary!$F$31*(Summary!$F$41)*(1-Summary!$F$41)^$A183)</f>
        <v>2.8900800772939507E-17</v>
      </c>
      <c r="AD184" s="1" t="str">
        <f>IF(AA184&gt;Summary!$F$45,"",AC184)</f>
        <v/>
      </c>
      <c r="AG184">
        <f t="shared" si="36"/>
        <v>163</v>
      </c>
      <c r="AH184">
        <f>Summary!$F$44*(AG184-0.5)</f>
        <v>1169.9999999999998</v>
      </c>
      <c r="AI184" s="1">
        <f>Summary!$F$32-SUM('Crossing Event Calculation'!$AJ$22:$AJ183)</f>
        <v>6.5647761671172589E-9</v>
      </c>
      <c r="AJ184" s="1">
        <f t="shared" si="39"/>
        <v>7.1791860485907585E-10</v>
      </c>
      <c r="AK184" s="27" t="str">
        <f>IF(AG184&gt;Summary!$F$45,"",AJ184)</f>
        <v/>
      </c>
      <c r="AN184">
        <f t="shared" si="37"/>
        <v>163</v>
      </c>
      <c r="AO184">
        <f>Summary!$F$44*(AN184-0.5)</f>
        <v>1169.9999999999998</v>
      </c>
      <c r="AP184" s="1">
        <f>Summary!$F$32-SUM('Crossing Event Calculation'!$AQ$22:$AQ183)</f>
        <v>5.6993034454833058E-5</v>
      </c>
      <c r="AQ184" s="1">
        <f t="shared" si="40"/>
        <v>3.3100405241374651E-6</v>
      </c>
      <c r="AR184" s="27" t="str">
        <f>IF(AN184&gt;Summary!$F$45,"",AQ184)</f>
        <v/>
      </c>
      <c r="AT184">
        <f t="shared" si="38"/>
        <v>163</v>
      </c>
      <c r="AU184">
        <f>Summary!$F$44*(AT184-0.5)</f>
        <v>1169.9999999999998</v>
      </c>
      <c r="AV184" s="1">
        <f>Summary!$F$32-SUM('Crossing Event Calculation'!$AW$22:$AW183)</f>
        <v>9.6062709796399526E-3</v>
      </c>
      <c r="AW184" s="1">
        <f t="shared" si="41"/>
        <v>2.6698358380308469E-4</v>
      </c>
      <c r="AX184" s="27" t="str">
        <f>IF(AT184&gt;Summary!$F$45,"",AW184)</f>
        <v/>
      </c>
    </row>
    <row r="185" spans="1:50">
      <c r="A185">
        <f t="shared" si="28"/>
        <v>164</v>
      </c>
      <c r="B185">
        <f>Summary!$E$44*(A185-0.5)</f>
        <v>1471.5</v>
      </c>
      <c r="C185" s="1">
        <f>IF(Summary!E$41=1,0,Summary!$E$31*(Summary!$E$41)*(1-Summary!$E$41)^$A184)</f>
        <v>2.0528979961647357E-17</v>
      </c>
      <c r="D185" s="1" t="str">
        <f>IF(A185&gt;Summary!$E$45,"",C185)</f>
        <v/>
      </c>
      <c r="G185">
        <f t="shared" si="29"/>
        <v>164</v>
      </c>
      <c r="H185">
        <f>Summary!$E$44*(G185-0.5)</f>
        <v>1471.5</v>
      </c>
      <c r="I185" s="1">
        <f>Summary!$E$32-SUM('Crossing Event Calculation'!$J$22:$J184)</f>
        <v>3.4867342346700525E-10</v>
      </c>
      <c r="J185" s="1">
        <f t="shared" si="30"/>
        <v>4.334877093856019E-11</v>
      </c>
      <c r="K185" s="27" t="str">
        <f>IF(G185&gt;Summary!$E$45,"",J185)</f>
        <v/>
      </c>
      <c r="N185">
        <f t="shared" si="31"/>
        <v>164</v>
      </c>
      <c r="O185">
        <f>Summary!$E$44*(N185-0.5)</f>
        <v>1471.5</v>
      </c>
      <c r="P185" s="1">
        <f>Summary!$E$32-SUM('Crossing Event Calculation'!$Q$22:$Q184)</f>
        <v>1.2332976360163173E-6</v>
      </c>
      <c r="Q185" s="1">
        <f t="shared" si="32"/>
        <v>9.7811652385452597E-8</v>
      </c>
      <c r="R185" s="27" t="str">
        <f>IF(N185&gt;Summary!$E$45,"",Q185)</f>
        <v/>
      </c>
      <c r="T185">
        <f t="shared" si="33"/>
        <v>164</v>
      </c>
      <c r="U185">
        <f>Summary!$E$44*(T185-0.5)</f>
        <v>1471.5</v>
      </c>
      <c r="V185" s="1">
        <f>Summary!$E$32-SUM('Crossing Event Calculation'!$W$22:$W184)</f>
        <v>4.5517906524850105E-4</v>
      </c>
      <c r="W185" s="1">
        <f t="shared" si="34"/>
        <v>2.0624361347903196E-5</v>
      </c>
      <c r="X185" s="27" t="str">
        <f>IF(T185&gt;Summary!$E$45,"",W185)</f>
        <v/>
      </c>
      <c r="AA185">
        <f t="shared" si="35"/>
        <v>164</v>
      </c>
      <c r="AB185">
        <f>Summary!$F$44*(AA185-0.5)</f>
        <v>1177.1999999999998</v>
      </c>
      <c r="AC185" s="1">
        <f>IF(Summary!F$41=1,0,Summary!$F$31*(Summary!$F$41)*(1-Summary!$F$41)^$A184)</f>
        <v>2.3120640618351606E-17</v>
      </c>
      <c r="AD185" s="1" t="str">
        <f>IF(AA185&gt;Summary!$F$45,"",AC185)</f>
        <v/>
      </c>
      <c r="AG185">
        <f t="shared" si="36"/>
        <v>164</v>
      </c>
      <c r="AH185">
        <f>Summary!$F$44*(AG185-0.5)</f>
        <v>1177.1999999999998</v>
      </c>
      <c r="AI185" s="1">
        <f>Summary!$F$32-SUM('Crossing Event Calculation'!$AJ$22:$AJ184)</f>
        <v>5.846857553670759E-9</v>
      </c>
      <c r="AJ185" s="1">
        <f t="shared" si="39"/>
        <v>6.3940760673098581E-10</v>
      </c>
      <c r="AK185" s="27" t="str">
        <f>IF(AG185&gt;Summary!$F$45,"",AJ185)</f>
        <v/>
      </c>
      <c r="AN185">
        <f t="shared" si="37"/>
        <v>164</v>
      </c>
      <c r="AO185">
        <f>Summary!$F$44*(AN185-0.5)</f>
        <v>1177.1999999999998</v>
      </c>
      <c r="AP185" s="1">
        <f>Summary!$F$32-SUM('Crossing Event Calculation'!$AQ$22:$AQ184)</f>
        <v>5.3682993930714851E-5</v>
      </c>
      <c r="AQ185" s="1">
        <f t="shared" si="40"/>
        <v>3.1178000446442844E-6</v>
      </c>
      <c r="AR185" s="27" t="str">
        <f>IF(AN185&gt;Summary!$F$45,"",AQ185)</f>
        <v/>
      </c>
      <c r="AT185">
        <f t="shared" si="38"/>
        <v>164</v>
      </c>
      <c r="AU185">
        <f>Summary!$F$44*(AT185-0.5)</f>
        <v>1177.1999999999998</v>
      </c>
      <c r="AV185" s="1">
        <f>Summary!$F$32-SUM('Crossing Event Calculation'!$AW$22:$AW184)</f>
        <v>9.3392873958368927E-3</v>
      </c>
      <c r="AW185" s="1">
        <f t="shared" si="41"/>
        <v>2.5956340648647483E-4</v>
      </c>
      <c r="AX185" s="27" t="str">
        <f>IF(AT185&gt;Summary!$F$45,"",AW185)</f>
        <v/>
      </c>
    </row>
    <row r="186" spans="1:50">
      <c r="A186">
        <f t="shared" si="28"/>
        <v>165</v>
      </c>
      <c r="B186">
        <f>Summary!$E$44*(A186-0.5)</f>
        <v>1480.5</v>
      </c>
      <c r="C186" s="1">
        <f>IF(Summary!E$41=1,0,Summary!$E$31*(Summary!$E$41)*(1-Summary!$E$41)^$A185)</f>
        <v>1.6423183969317889E-17</v>
      </c>
      <c r="D186" s="1" t="str">
        <f>IF(A186&gt;Summary!$E$45,"",C186)</f>
        <v/>
      </c>
      <c r="G186">
        <f t="shared" si="29"/>
        <v>165</v>
      </c>
      <c r="H186">
        <f>Summary!$E$44*(G186-0.5)</f>
        <v>1480.5</v>
      </c>
      <c r="I186" s="1">
        <f>Summary!$E$32-SUM('Crossing Event Calculation'!$J$22:$J185)</f>
        <v>3.0532465444821355E-10</v>
      </c>
      <c r="J186" s="1">
        <f t="shared" si="30"/>
        <v>3.7959441749144708E-11</v>
      </c>
      <c r="K186" s="27" t="str">
        <f>IF(G186&gt;Summary!$E$45,"",J186)</f>
        <v/>
      </c>
      <c r="N186">
        <f t="shared" si="31"/>
        <v>165</v>
      </c>
      <c r="O186">
        <f>Summary!$E$44*(N186-0.5)</f>
        <v>1480.5</v>
      </c>
      <c r="P186" s="1">
        <f>Summary!$E$32-SUM('Crossing Event Calculation'!$Q$22:$Q185)</f>
        <v>1.1354859836831821E-6</v>
      </c>
      <c r="Q186" s="1">
        <f t="shared" si="32"/>
        <v>9.0054304071579086E-8</v>
      </c>
      <c r="R186" s="27" t="str">
        <f>IF(N186&gt;Summary!$E$45,"",Q186)</f>
        <v/>
      </c>
      <c r="T186">
        <f t="shared" si="33"/>
        <v>165</v>
      </c>
      <c r="U186">
        <f>Summary!$E$44*(T186-0.5)</f>
        <v>1480.5</v>
      </c>
      <c r="V186" s="1">
        <f>Summary!$E$32-SUM('Crossing Event Calculation'!$W$22:$W185)</f>
        <v>4.3455470390063589E-4</v>
      </c>
      <c r="W186" s="1">
        <f t="shared" si="34"/>
        <v>1.9689862568228707E-5</v>
      </c>
      <c r="X186" s="27" t="str">
        <f>IF(T186&gt;Summary!$E$45,"",W186)</f>
        <v/>
      </c>
      <c r="AA186">
        <f t="shared" si="35"/>
        <v>165</v>
      </c>
      <c r="AB186">
        <f>Summary!$F$44*(AA186-0.5)</f>
        <v>1184.3999999999999</v>
      </c>
      <c r="AC186" s="1">
        <f>IF(Summary!F$41=1,0,Summary!$F$31*(Summary!$F$41)*(1-Summary!$F$41)^$A185)</f>
        <v>1.8496512494681288E-17</v>
      </c>
      <c r="AD186" s="1" t="str">
        <f>IF(AA186&gt;Summary!$F$45,"",AC186)</f>
        <v/>
      </c>
      <c r="AG186">
        <f t="shared" si="36"/>
        <v>165</v>
      </c>
      <c r="AH186">
        <f>Summary!$F$44*(AG186-0.5)</f>
        <v>1184.3999999999999</v>
      </c>
      <c r="AI186" s="1">
        <f>Summary!$F$32-SUM('Crossing Event Calculation'!$AJ$22:$AJ185)</f>
        <v>5.2074499157228615E-9</v>
      </c>
      <c r="AJ186" s="1">
        <f t="shared" si="39"/>
        <v>5.694825052978066E-10</v>
      </c>
      <c r="AK186" s="27" t="str">
        <f>IF(AG186&gt;Summary!$F$45,"",AJ186)</f>
        <v/>
      </c>
      <c r="AN186">
        <f t="shared" si="37"/>
        <v>165</v>
      </c>
      <c r="AO186">
        <f>Summary!$F$44*(AN186-0.5)</f>
        <v>1184.3999999999999</v>
      </c>
      <c r="AP186" s="1">
        <f>Summary!$F$32-SUM('Crossing Event Calculation'!$AQ$22:$AQ185)</f>
        <v>5.0565193886020765E-5</v>
      </c>
      <c r="AQ186" s="1">
        <f t="shared" si="40"/>
        <v>2.9367245045750212E-6</v>
      </c>
      <c r="AR186" s="27" t="str">
        <f>IF(AN186&gt;Summary!$F$45,"",AQ186)</f>
        <v/>
      </c>
      <c r="AT186">
        <f t="shared" si="38"/>
        <v>165</v>
      </c>
      <c r="AU186">
        <f>Summary!$F$44*(AT186-0.5)</f>
        <v>1184.3999999999999</v>
      </c>
      <c r="AV186" s="1">
        <f>Summary!$F$32-SUM('Crossing Event Calculation'!$AW$22:$AW185)</f>
        <v>9.0797239893504189E-3</v>
      </c>
      <c r="AW186" s="1">
        <f t="shared" si="41"/>
        <v>2.5234945545024319E-4</v>
      </c>
      <c r="AX186" s="27" t="str">
        <f>IF(AT186&gt;Summary!$F$45,"",AW186)</f>
        <v/>
      </c>
    </row>
    <row r="187" spans="1:50">
      <c r="A187">
        <f t="shared" si="28"/>
        <v>166</v>
      </c>
      <c r="B187">
        <f>Summary!$E$44*(A187-0.5)</f>
        <v>1489.5</v>
      </c>
      <c r="C187" s="1">
        <f>IF(Summary!E$41=1,0,Summary!$E$31*(Summary!$E$41)*(1-Summary!$E$41)^$A186)</f>
        <v>1.3138547175454313E-17</v>
      </c>
      <c r="D187" s="1" t="str">
        <f>IF(A187&gt;Summary!$E$45,"",C187)</f>
        <v/>
      </c>
      <c r="G187">
        <f t="shared" si="29"/>
        <v>166</v>
      </c>
      <c r="H187">
        <f>Summary!$E$44*(G187-0.5)</f>
        <v>1489.5</v>
      </c>
      <c r="I187" s="1">
        <f>Summary!$E$32-SUM('Crossing Event Calculation'!$J$22:$J186)</f>
        <v>2.6736524105785975E-10</v>
      </c>
      <c r="J187" s="1">
        <f t="shared" si="30"/>
        <v>3.3240143387776272E-11</v>
      </c>
      <c r="K187" s="27" t="str">
        <f>IF(G187&gt;Summary!$E$45,"",J187)</f>
        <v/>
      </c>
      <c r="N187">
        <f t="shared" si="31"/>
        <v>166</v>
      </c>
      <c r="O187">
        <f>Summary!$E$44*(N187-0.5)</f>
        <v>1489.5</v>
      </c>
      <c r="P187" s="1">
        <f>Summary!$E$32-SUM('Crossing Event Calculation'!$Q$22:$Q186)</f>
        <v>1.0454316795582841E-6</v>
      </c>
      <c r="Q187" s="1">
        <f t="shared" si="32"/>
        <v>8.2912183602322135E-8</v>
      </c>
      <c r="R187" s="27" t="str">
        <f>IF(N187&gt;Summary!$E$45,"",Q187)</f>
        <v/>
      </c>
      <c r="T187">
        <f t="shared" si="33"/>
        <v>166</v>
      </c>
      <c r="U187">
        <f>Summary!$E$44*(T187-0.5)</f>
        <v>1489.5</v>
      </c>
      <c r="V187" s="1">
        <f>Summary!$E$32-SUM('Crossing Event Calculation'!$W$22:$W186)</f>
        <v>4.1486484133235191E-4</v>
      </c>
      <c r="W187" s="1">
        <f t="shared" si="34"/>
        <v>1.8797706334555833E-5</v>
      </c>
      <c r="X187" s="27" t="str">
        <f>IF(T187&gt;Summary!$E$45,"",W187)</f>
        <v/>
      </c>
      <c r="AA187">
        <f t="shared" si="35"/>
        <v>166</v>
      </c>
      <c r="AB187">
        <f>Summary!$F$44*(AA187-0.5)</f>
        <v>1191.5999999999999</v>
      </c>
      <c r="AC187" s="1">
        <f>IF(Summary!F$41=1,0,Summary!$F$31*(Summary!$F$41)*(1-Summary!$F$41)^$A186)</f>
        <v>1.4797209995745031E-17</v>
      </c>
      <c r="AD187" s="1" t="str">
        <f>IF(AA187&gt;Summary!$F$45,"",AC187)</f>
        <v/>
      </c>
      <c r="AG187">
        <f t="shared" si="36"/>
        <v>166</v>
      </c>
      <c r="AH187">
        <f>Summary!$F$44*(AG187-0.5)</f>
        <v>1191.5999999999999</v>
      </c>
      <c r="AI187" s="1">
        <f>Summary!$F$32-SUM('Crossing Event Calculation'!$AJ$22:$AJ186)</f>
        <v>4.6379674545349303E-9</v>
      </c>
      <c r="AJ187" s="1">
        <f t="shared" si="39"/>
        <v>5.0720436456307314E-10</v>
      </c>
      <c r="AK187" s="27" t="str">
        <f>IF(AG187&gt;Summary!$F$45,"",AJ187)</f>
        <v/>
      </c>
      <c r="AN187">
        <f t="shared" si="37"/>
        <v>166</v>
      </c>
      <c r="AO187">
        <f>Summary!$F$44*(AN187-0.5)</f>
        <v>1191.5999999999999</v>
      </c>
      <c r="AP187" s="1">
        <f>Summary!$F$32-SUM('Crossing Event Calculation'!$AQ$22:$AQ186)</f>
        <v>4.7628469381444383E-5</v>
      </c>
      <c r="AQ187" s="1">
        <f t="shared" si="40"/>
        <v>2.7661654667670063E-6</v>
      </c>
      <c r="AR187" s="27" t="str">
        <f>IF(AN187&gt;Summary!$F$45,"",AQ187)</f>
        <v/>
      </c>
      <c r="AT187">
        <f t="shared" si="38"/>
        <v>166</v>
      </c>
      <c r="AU187">
        <f>Summary!$F$44*(AT187-0.5)</f>
        <v>1191.5999999999999</v>
      </c>
      <c r="AV187" s="1">
        <f>Summary!$F$32-SUM('Crossing Event Calculation'!$AW$22:$AW186)</f>
        <v>8.8273745339001453E-3</v>
      </c>
      <c r="AW187" s="1">
        <f t="shared" si="41"/>
        <v>2.4533599912263538E-4</v>
      </c>
      <c r="AX187" s="27" t="str">
        <f>IF(AT187&gt;Summary!$F$45,"",AW187)</f>
        <v/>
      </c>
    </row>
    <row r="188" spans="1:50">
      <c r="A188">
        <f t="shared" si="28"/>
        <v>167</v>
      </c>
      <c r="B188">
        <f>Summary!$E$44*(A188-0.5)</f>
        <v>1498.5</v>
      </c>
      <c r="C188" s="1">
        <f>IF(Summary!E$41=1,0,Summary!$E$31*(Summary!$E$41)*(1-Summary!$E$41)^$A187)</f>
        <v>1.051083774036345E-17</v>
      </c>
      <c r="D188" s="1" t="str">
        <f>IF(A188&gt;Summary!$E$45,"",C188)</f>
        <v/>
      </c>
      <c r="G188">
        <f t="shared" si="29"/>
        <v>167</v>
      </c>
      <c r="H188">
        <f>Summary!$E$44*(G188-0.5)</f>
        <v>1498.5</v>
      </c>
      <c r="I188" s="1">
        <f>Summary!$E$32-SUM('Crossing Event Calculation'!$J$22:$J187)</f>
        <v>2.341250526782801E-10</v>
      </c>
      <c r="J188" s="1">
        <f t="shared" si="30"/>
        <v>2.9107561966188965E-11</v>
      </c>
      <c r="K188" s="27" t="str">
        <f>IF(G188&gt;Summary!$E$45,"",J188)</f>
        <v/>
      </c>
      <c r="N188">
        <f t="shared" si="31"/>
        <v>167</v>
      </c>
      <c r="O188">
        <f>Summary!$E$44*(N188-0.5)</f>
        <v>1498.5</v>
      </c>
      <c r="P188" s="1">
        <f>Summary!$E$32-SUM('Crossing Event Calculation'!$Q$22:$Q187)</f>
        <v>9.6251949599501785E-7</v>
      </c>
      <c r="Q188" s="1">
        <f t="shared" si="32"/>
        <v>7.6336497863229599E-8</v>
      </c>
      <c r="R188" s="27" t="str">
        <f>IF(N188&gt;Summary!$E$45,"",Q188)</f>
        <v/>
      </c>
      <c r="T188">
        <f t="shared" si="33"/>
        <v>167</v>
      </c>
      <c r="U188">
        <f>Summary!$E$44*(T188-0.5)</f>
        <v>1498.5</v>
      </c>
      <c r="V188" s="1">
        <f>Summary!$E$32-SUM('Crossing Event Calculation'!$W$22:$W187)</f>
        <v>3.9606713499784618E-4</v>
      </c>
      <c r="W188" s="1">
        <f t="shared" si="34"/>
        <v>1.7945974087724668E-5</v>
      </c>
      <c r="X188" s="27" t="str">
        <f>IF(T188&gt;Summary!$E$45,"",W188)</f>
        <v/>
      </c>
      <c r="AA188">
        <f t="shared" si="35"/>
        <v>167</v>
      </c>
      <c r="AB188">
        <f>Summary!$F$44*(AA188-0.5)</f>
        <v>1198.8</v>
      </c>
      <c r="AC188" s="1">
        <f>IF(Summary!F$41=1,0,Summary!$F$31*(Summary!$F$41)*(1-Summary!$F$41)^$A187)</f>
        <v>1.1837767996596026E-17</v>
      </c>
      <c r="AD188" s="1" t="str">
        <f>IF(AA188&gt;Summary!$F$45,"",AC188)</f>
        <v/>
      </c>
      <c r="AG188">
        <f t="shared" si="36"/>
        <v>167</v>
      </c>
      <c r="AH188">
        <f>Summary!$F$44*(AG188-0.5)</f>
        <v>1198.8</v>
      </c>
      <c r="AI188" s="1">
        <f>Summary!$F$32-SUM('Crossing Event Calculation'!$AJ$22:$AJ187)</f>
        <v>4.1307630649356497E-9</v>
      </c>
      <c r="AJ188" s="1">
        <f t="shared" si="39"/>
        <v>4.517369032985998E-10</v>
      </c>
      <c r="AK188" s="27" t="str">
        <f>IF(AG188&gt;Summary!$F$45,"",AJ188)</f>
        <v/>
      </c>
      <c r="AN188">
        <f t="shared" si="37"/>
        <v>167</v>
      </c>
      <c r="AO188">
        <f>Summary!$F$44*(AN188-0.5)</f>
        <v>1198.8</v>
      </c>
      <c r="AP188" s="1">
        <f>Summary!$F$32-SUM('Crossing Event Calculation'!$AQ$22:$AQ187)</f>
        <v>4.486230391465007E-5</v>
      </c>
      <c r="AQ188" s="1">
        <f t="shared" si="40"/>
        <v>2.6055121539693693E-6</v>
      </c>
      <c r="AR188" s="27" t="str">
        <f>IF(AN188&gt;Summary!$F$45,"",AQ188)</f>
        <v/>
      </c>
      <c r="AT188">
        <f t="shared" si="38"/>
        <v>167</v>
      </c>
      <c r="AU188">
        <f>Summary!$F$44*(AT188-0.5)</f>
        <v>1198.8</v>
      </c>
      <c r="AV188" s="1">
        <f>Summary!$F$32-SUM('Crossing Event Calculation'!$AW$22:$AW187)</f>
        <v>8.5820385347774586E-3</v>
      </c>
      <c r="AW188" s="1">
        <f t="shared" si="41"/>
        <v>2.3851746522737978E-4</v>
      </c>
      <c r="AX188" s="27" t="str">
        <f>IF(AT188&gt;Summary!$F$45,"",AW188)</f>
        <v/>
      </c>
    </row>
    <row r="189" spans="1:50">
      <c r="A189">
        <f t="shared" si="28"/>
        <v>168</v>
      </c>
      <c r="B189">
        <f>Summary!$E$44*(A189-0.5)</f>
        <v>1507.5</v>
      </c>
      <c r="C189" s="1">
        <f>IF(Summary!E$41=1,0,Summary!$E$31*(Summary!$E$41)*(1-Summary!$E$41)^$A188)</f>
        <v>8.4086701922907604E-18</v>
      </c>
      <c r="D189" s="1" t="str">
        <f>IF(A189&gt;Summary!$E$45,"",C189)</f>
        <v/>
      </c>
      <c r="G189">
        <f t="shared" si="29"/>
        <v>168</v>
      </c>
      <c r="H189">
        <f>Summary!$E$44*(G189-0.5)</f>
        <v>1507.5</v>
      </c>
      <c r="I189" s="1">
        <f>Summary!$E$32-SUM('Crossing Event Calculation'!$J$22:$J188)</f>
        <v>2.0501744746326267E-10</v>
      </c>
      <c r="J189" s="1">
        <f t="shared" si="30"/>
        <v>2.5488763325072485E-11</v>
      </c>
      <c r="K189" s="27" t="str">
        <f>IF(G189&gt;Summary!$E$45,"",J189)</f>
        <v/>
      </c>
      <c r="N189">
        <f t="shared" si="31"/>
        <v>168</v>
      </c>
      <c r="O189">
        <f>Summary!$E$44*(N189-0.5)</f>
        <v>1507.5</v>
      </c>
      <c r="P189" s="1">
        <f>Summary!$E$32-SUM('Crossing Event Calculation'!$Q$22:$Q188)</f>
        <v>8.8618299809439804E-7</v>
      </c>
      <c r="Q189" s="1">
        <f t="shared" si="32"/>
        <v>7.0282323445855248E-8</v>
      </c>
      <c r="R189" s="27" t="str">
        <f>IF(N189&gt;Summary!$E$45,"",Q189)</f>
        <v/>
      </c>
      <c r="T189">
        <f t="shared" si="33"/>
        <v>168</v>
      </c>
      <c r="U189">
        <f>Summary!$E$44*(T189-0.5)</f>
        <v>1507.5</v>
      </c>
      <c r="V189" s="1">
        <f>Summary!$E$32-SUM('Crossing Event Calculation'!$W$22:$W188)</f>
        <v>3.7812116091007208E-4</v>
      </c>
      <c r="W189" s="1">
        <f t="shared" si="34"/>
        <v>1.7132834199306703E-5</v>
      </c>
      <c r="X189" s="27" t="str">
        <f>IF(T189&gt;Summary!$E$45,"",W189)</f>
        <v/>
      </c>
      <c r="AA189">
        <f t="shared" si="35"/>
        <v>168</v>
      </c>
      <c r="AB189">
        <f>Summary!$F$44*(AA189-0.5)</f>
        <v>1205.9999999999998</v>
      </c>
      <c r="AC189" s="1">
        <f>IF(Summary!F$41=1,0,Summary!$F$31*(Summary!$F$41)*(1-Summary!$F$41)^$A188)</f>
        <v>9.4702143972768199E-18</v>
      </c>
      <c r="AD189" s="1" t="str">
        <f>IF(AA189&gt;Summary!$F$45,"",AC189)</f>
        <v/>
      </c>
      <c r="AG189">
        <f t="shared" si="36"/>
        <v>168</v>
      </c>
      <c r="AH189">
        <f>Summary!$F$44*(AG189-0.5)</f>
        <v>1205.9999999999998</v>
      </c>
      <c r="AI189" s="1">
        <f>Summary!$F$32-SUM('Crossing Event Calculation'!$AJ$22:$AJ188)</f>
        <v>3.6790261948027592E-9</v>
      </c>
      <c r="AJ189" s="1">
        <f t="shared" si="39"/>
        <v>4.0233532504012548E-10</v>
      </c>
      <c r="AK189" s="27" t="str">
        <f>IF(AG189&gt;Summary!$F$45,"",AJ189)</f>
        <v/>
      </c>
      <c r="AN189">
        <f t="shared" si="37"/>
        <v>168</v>
      </c>
      <c r="AO189">
        <f>Summary!$F$44*(AN189-0.5)</f>
        <v>1205.9999999999998</v>
      </c>
      <c r="AP189" s="1">
        <f>Summary!$F$32-SUM('Crossing Event Calculation'!$AQ$22:$AQ188)</f>
        <v>4.2256791760730827E-5</v>
      </c>
      <c r="AQ189" s="1">
        <f t="shared" si="40"/>
        <v>2.4541892616527622E-6</v>
      </c>
      <c r="AR189" s="27" t="str">
        <f>IF(AN189&gt;Summary!$F$45,"",AQ189)</f>
        <v/>
      </c>
      <c r="AT189">
        <f t="shared" si="38"/>
        <v>168</v>
      </c>
      <c r="AU189">
        <f>Summary!$F$44*(AT189-0.5)</f>
        <v>1205.9999999999998</v>
      </c>
      <c r="AV189" s="1">
        <f>Summary!$F$32-SUM('Crossing Event Calculation'!$AW$22:$AW188)</f>
        <v>8.3435210695500528E-3</v>
      </c>
      <c r="AW189" s="1">
        <f t="shared" si="41"/>
        <v>2.3188843635644664E-4</v>
      </c>
      <c r="AX189" s="27" t="str">
        <f>IF(AT189&gt;Summary!$F$45,"",AW189)</f>
        <v/>
      </c>
    </row>
    <row r="190" spans="1:50">
      <c r="A190">
        <f t="shared" si="28"/>
        <v>169</v>
      </c>
      <c r="B190">
        <f>Summary!$E$44*(A190-0.5)</f>
        <v>1516.5</v>
      </c>
      <c r="C190" s="1">
        <f>IF(Summary!E$41=1,0,Summary!$E$31*(Summary!$E$41)*(1-Summary!$E$41)^$A189)</f>
        <v>6.7269361538326106E-18</v>
      </c>
      <c r="D190" s="1" t="str">
        <f>IF(A190&gt;Summary!$E$45,"",C190)</f>
        <v/>
      </c>
      <c r="G190">
        <f t="shared" si="29"/>
        <v>169</v>
      </c>
      <c r="H190">
        <f>Summary!$E$44*(G190-0.5)</f>
        <v>1516.5</v>
      </c>
      <c r="I190" s="1">
        <f>Summary!$E$32-SUM('Crossing Event Calculation'!$J$22:$J189)</f>
        <v>1.795287252193134E-10</v>
      </c>
      <c r="J190" s="1">
        <f t="shared" si="30"/>
        <v>2.2319881765121593E-11</v>
      </c>
      <c r="K190" s="27" t="str">
        <f>IF(G190&gt;Summary!$E$45,"",J190)</f>
        <v/>
      </c>
      <c r="N190">
        <f t="shared" si="31"/>
        <v>169</v>
      </c>
      <c r="O190">
        <f>Summary!$E$44*(N190-0.5)</f>
        <v>1516.5</v>
      </c>
      <c r="P190" s="1">
        <f>Summary!$E$32-SUM('Crossing Event Calculation'!$Q$22:$Q189)</f>
        <v>8.1590067468884087E-7</v>
      </c>
      <c r="Q190" s="1">
        <f t="shared" si="32"/>
        <v>6.4708299799794051E-8</v>
      </c>
      <c r="R190" s="27" t="str">
        <f>IF(N190&gt;Summary!$E$45,"",Q190)</f>
        <v/>
      </c>
      <c r="T190">
        <f t="shared" si="33"/>
        <v>169</v>
      </c>
      <c r="U190">
        <f>Summary!$E$44*(T190-0.5)</f>
        <v>1516.5</v>
      </c>
      <c r="V190" s="1">
        <f>Summary!$E$32-SUM('Crossing Event Calculation'!$W$22:$W189)</f>
        <v>3.6098832671072056E-4</v>
      </c>
      <c r="W190" s="1">
        <f t="shared" si="34"/>
        <v>1.6356538032767872E-5</v>
      </c>
      <c r="X190" s="27" t="str">
        <f>IF(T190&gt;Summary!$E$45,"",W190)</f>
        <v/>
      </c>
      <c r="AA190">
        <f t="shared" si="35"/>
        <v>169</v>
      </c>
      <c r="AB190">
        <f>Summary!$F$44*(AA190-0.5)</f>
        <v>1213.1999999999998</v>
      </c>
      <c r="AC190" s="1">
        <f>IF(Summary!F$41=1,0,Summary!$F$31*(Summary!$F$41)*(1-Summary!$F$41)^$A189)</f>
        <v>7.5761715178214593E-18</v>
      </c>
      <c r="AD190" s="1" t="str">
        <f>IF(AA190&gt;Summary!$F$45,"",AC190)</f>
        <v/>
      </c>
      <c r="AG190">
        <f t="shared" si="36"/>
        <v>169</v>
      </c>
      <c r="AH190">
        <f>Summary!$F$44*(AG190-0.5)</f>
        <v>1213.1999999999998</v>
      </c>
      <c r="AI190" s="1">
        <f>Summary!$F$32-SUM('Crossing Event Calculation'!$AJ$22:$AJ189)</f>
        <v>3.2766909185966142E-9</v>
      </c>
      <c r="AJ190" s="1">
        <f t="shared" si="39"/>
        <v>3.5833626508339514E-10</v>
      </c>
      <c r="AK190" s="27" t="str">
        <f>IF(AG190&gt;Summary!$F$45,"",AJ190)</f>
        <v/>
      </c>
      <c r="AN190">
        <f t="shared" si="37"/>
        <v>169</v>
      </c>
      <c r="AO190">
        <f>Summary!$F$44*(AN190-0.5)</f>
        <v>1213.1999999999998</v>
      </c>
      <c r="AP190" s="1">
        <f>Summary!$F$32-SUM('Crossing Event Calculation'!$AQ$22:$AQ189)</f>
        <v>3.9802602499028339E-5</v>
      </c>
      <c r="AQ190" s="1">
        <f t="shared" si="40"/>
        <v>2.3116548977985954E-6</v>
      </c>
      <c r="AR190" s="27" t="str">
        <f>IF(AN190&gt;Summary!$F$45,"",AQ190)</f>
        <v/>
      </c>
      <c r="AT190">
        <f t="shared" si="38"/>
        <v>169</v>
      </c>
      <c r="AU190">
        <f>Summary!$F$44*(AT190-0.5)</f>
        <v>1213.1999999999998</v>
      </c>
      <c r="AV190" s="1">
        <f>Summary!$F$32-SUM('Crossing Event Calculation'!$AW$22:$AW189)</f>
        <v>8.1116326331935884E-3</v>
      </c>
      <c r="AW190" s="1">
        <f t="shared" si="41"/>
        <v>2.2544364566584894E-4</v>
      </c>
      <c r="AX190" s="27" t="str">
        <f>IF(AT190&gt;Summary!$F$45,"",AW190)</f>
        <v/>
      </c>
    </row>
    <row r="191" spans="1:50">
      <c r="A191">
        <f t="shared" si="28"/>
        <v>170</v>
      </c>
      <c r="B191">
        <f>Summary!$E$44*(A191-0.5)</f>
        <v>1525.5</v>
      </c>
      <c r="C191" s="1">
        <f>IF(Summary!E$41=1,0,Summary!$E$31*(Summary!$E$41)*(1-Summary!$E$41)^$A190)</f>
        <v>5.3815489230660877E-18</v>
      </c>
      <c r="D191" s="1" t="str">
        <f>IF(A191&gt;Summary!$E$45,"",C191)</f>
        <v/>
      </c>
      <c r="G191">
        <f t="shared" si="29"/>
        <v>170</v>
      </c>
      <c r="H191">
        <f>Summary!$E$44*(G191-0.5)</f>
        <v>1525.5</v>
      </c>
      <c r="I191" s="1">
        <f>Summary!$E$32-SUM('Crossing Event Calculation'!$J$22:$J190)</f>
        <v>1.5720880153224925E-10</v>
      </c>
      <c r="J191" s="1">
        <f t="shared" si="30"/>
        <v>1.9544960609227286E-11</v>
      </c>
      <c r="K191" s="27" t="str">
        <f>IF(G191&gt;Summary!$E$45,"",J191)</f>
        <v/>
      </c>
      <c r="N191">
        <f t="shared" si="31"/>
        <v>170</v>
      </c>
      <c r="O191">
        <f>Summary!$E$44*(N191-0.5)</f>
        <v>1525.5</v>
      </c>
      <c r="P191" s="1">
        <f>Summary!$E$32-SUM('Crossing Event Calculation'!$Q$22:$Q190)</f>
        <v>7.5119237485932189E-7</v>
      </c>
      <c r="Q191" s="1">
        <f t="shared" si="32"/>
        <v>5.957634661627655E-8</v>
      </c>
      <c r="R191" s="27" t="str">
        <f>IF(N191&gt;Summary!$E$45,"",Q191)</f>
        <v/>
      </c>
      <c r="T191">
        <f t="shared" si="33"/>
        <v>170</v>
      </c>
      <c r="U191">
        <f>Summary!$E$44*(T191-0.5)</f>
        <v>1525.5</v>
      </c>
      <c r="V191" s="1">
        <f>Summary!$E$32-SUM('Crossing Event Calculation'!$W$22:$W190)</f>
        <v>3.4463178867794042E-4</v>
      </c>
      <c r="W191" s="1">
        <f t="shared" si="34"/>
        <v>1.5615416183052287E-5</v>
      </c>
      <c r="X191" s="27" t="str">
        <f>IF(T191&gt;Summary!$E$45,"",W191)</f>
        <v/>
      </c>
      <c r="AA191">
        <f t="shared" si="35"/>
        <v>170</v>
      </c>
      <c r="AB191">
        <f>Summary!$F$44*(AA191-0.5)</f>
        <v>1220.3999999999999</v>
      </c>
      <c r="AC191" s="1">
        <f>IF(Summary!F$41=1,0,Summary!$F$31*(Summary!$F$41)*(1-Summary!$F$41)^$A190)</f>
        <v>6.0609372142571667E-18</v>
      </c>
      <c r="AD191" s="1" t="str">
        <f>IF(AA191&gt;Summary!$F$45,"",AC191)</f>
        <v/>
      </c>
      <c r="AG191">
        <f t="shared" si="36"/>
        <v>170</v>
      </c>
      <c r="AH191">
        <f>Summary!$F$44*(AG191-0.5)</f>
        <v>1220.3999999999999</v>
      </c>
      <c r="AI191" s="1">
        <f>Summary!$F$32-SUM('Crossing Event Calculation'!$AJ$22:$AJ190)</f>
        <v>2.9183546690347839E-9</v>
      </c>
      <c r="AJ191" s="1">
        <f t="shared" si="39"/>
        <v>3.1914890304591232E-10</v>
      </c>
      <c r="AK191" s="27" t="str">
        <f>IF(AG191&gt;Summary!$F$45,"",AJ191)</f>
        <v/>
      </c>
      <c r="AN191">
        <f t="shared" si="37"/>
        <v>170</v>
      </c>
      <c r="AO191">
        <f>Summary!$F$44*(AN191-0.5)</f>
        <v>1220.3999999999999</v>
      </c>
      <c r="AP191" s="1">
        <f>Summary!$F$32-SUM('Crossing Event Calculation'!$AQ$22:$AQ190)</f>
        <v>3.7490947601193092E-5</v>
      </c>
      <c r="AQ191" s="1">
        <f t="shared" si="40"/>
        <v>2.1773986424009384E-6</v>
      </c>
      <c r="AR191" s="27" t="str">
        <f>IF(AN191&gt;Summary!$F$45,"",AQ191)</f>
        <v/>
      </c>
      <c r="AT191">
        <f t="shared" si="38"/>
        <v>170</v>
      </c>
      <c r="AU191">
        <f>Summary!$F$44*(AT191-0.5)</f>
        <v>1220.3999999999999</v>
      </c>
      <c r="AV191" s="1">
        <f>Summary!$F$32-SUM('Crossing Event Calculation'!$AW$22:$AW190)</f>
        <v>7.8861889875276869E-3</v>
      </c>
      <c r="AW191" s="1">
        <f t="shared" si="41"/>
        <v>2.191779726910719E-4</v>
      </c>
      <c r="AX191" s="27" t="str">
        <f>IF(AT191&gt;Summary!$F$45,"",AW191)</f>
        <v/>
      </c>
    </row>
    <row r="192" spans="1:50">
      <c r="A192">
        <f t="shared" si="28"/>
        <v>171</v>
      </c>
      <c r="B192">
        <f>Summary!$E$44*(A192-0.5)</f>
        <v>1534.5</v>
      </c>
      <c r="C192" s="1">
        <f>IF(Summary!E$41=1,0,Summary!$E$31*(Summary!$E$41)*(1-Summary!$E$41)^$A191)</f>
        <v>4.3052391384528706E-18</v>
      </c>
      <c r="D192" s="1" t="str">
        <f>IF(A192&gt;Summary!$E$45,"",C192)</f>
        <v/>
      </c>
      <c r="G192">
        <f t="shared" si="29"/>
        <v>171</v>
      </c>
      <c r="H192">
        <f>Summary!$E$44*(G192-0.5)</f>
        <v>1534.5</v>
      </c>
      <c r="I192" s="1">
        <f>Summary!$E$32-SUM('Crossing Event Calculation'!$J$22:$J191)</f>
        <v>1.3766388029523569E-10</v>
      </c>
      <c r="J192" s="1">
        <f t="shared" si="30"/>
        <v>1.7115041215626943E-11</v>
      </c>
      <c r="K192" s="27" t="str">
        <f>IF(G192&gt;Summary!$E$45,"",J192)</f>
        <v/>
      </c>
      <c r="N192">
        <f t="shared" si="31"/>
        <v>171</v>
      </c>
      <c r="O192">
        <f>Summary!$E$44*(N192-0.5)</f>
        <v>1534.5</v>
      </c>
      <c r="P192" s="1">
        <f>Summary!$E$32-SUM('Crossing Event Calculation'!$Q$22:$Q191)</f>
        <v>6.9161602822553903E-7</v>
      </c>
      <c r="Q192" s="1">
        <f t="shared" si="32"/>
        <v>5.4851403717527895E-8</v>
      </c>
      <c r="R192" s="27" t="str">
        <f>IF(N192&gt;Summary!$E$45,"",Q192)</f>
        <v/>
      </c>
      <c r="T192">
        <f t="shared" si="33"/>
        <v>171</v>
      </c>
      <c r="U192">
        <f>Summary!$E$44*(T192-0.5)</f>
        <v>1534.5</v>
      </c>
      <c r="V192" s="1">
        <f>Summary!$E$32-SUM('Crossing Event Calculation'!$W$22:$W191)</f>
        <v>3.2901637249493909E-4</v>
      </c>
      <c r="W192" s="1">
        <f t="shared" si="34"/>
        <v>1.4907874886573088E-5</v>
      </c>
      <c r="X192" s="27" t="str">
        <f>IF(T192&gt;Summary!$E$45,"",W192)</f>
        <v/>
      </c>
      <c r="AA192">
        <f t="shared" si="35"/>
        <v>171</v>
      </c>
      <c r="AB192">
        <f>Summary!$F$44*(AA192-0.5)</f>
        <v>1227.5999999999999</v>
      </c>
      <c r="AC192" s="1">
        <f>IF(Summary!F$41=1,0,Summary!$F$31*(Summary!$F$41)*(1-Summary!$F$41)^$A191)</f>
        <v>4.848749771405734E-18</v>
      </c>
      <c r="AD192" s="1" t="str">
        <f>IF(AA192&gt;Summary!$F$45,"",AC192)</f>
        <v/>
      </c>
      <c r="AG192">
        <f t="shared" si="36"/>
        <v>171</v>
      </c>
      <c r="AH192">
        <f>Summary!$F$44*(AG192-0.5)</f>
        <v>1227.5999999999999</v>
      </c>
      <c r="AI192" s="1">
        <f>Summary!$F$32-SUM('Crossing Event Calculation'!$AJ$22:$AJ191)</f>
        <v>2.5992057395285428E-9</v>
      </c>
      <c r="AJ192" s="1">
        <f t="shared" si="39"/>
        <v>2.8424703459210928E-10</v>
      </c>
      <c r="AK192" s="27" t="str">
        <f>IF(AG192&gt;Summary!$F$45,"",AJ192)</f>
        <v/>
      </c>
      <c r="AN192">
        <f t="shared" si="37"/>
        <v>171</v>
      </c>
      <c r="AO192">
        <f>Summary!$F$44*(AN192-0.5)</f>
        <v>1227.5999999999999</v>
      </c>
      <c r="AP192" s="1">
        <f>Summary!$F$32-SUM('Crossing Event Calculation'!$AQ$22:$AQ191)</f>
        <v>3.531354895880412E-5</v>
      </c>
      <c r="AQ192" s="1">
        <f t="shared" si="40"/>
        <v>2.0509397196141344E-6</v>
      </c>
      <c r="AR192" s="27" t="str">
        <f>IF(AN192&gt;Summary!$F$45,"",AQ192)</f>
        <v/>
      </c>
      <c r="AT192">
        <f t="shared" si="38"/>
        <v>171</v>
      </c>
      <c r="AU192">
        <f>Summary!$F$44*(AT192-0.5)</f>
        <v>1227.5999999999999</v>
      </c>
      <c r="AV192" s="1">
        <f>Summary!$F$32-SUM('Crossing Event Calculation'!$AW$22:$AW191)</f>
        <v>7.6670110148365778E-3</v>
      </c>
      <c r="AW192" s="1">
        <f t="shared" si="41"/>
        <v>2.1308643927880495E-4</v>
      </c>
      <c r="AX192" s="27" t="str">
        <f>IF(AT192&gt;Summary!$F$45,"",AW192)</f>
        <v/>
      </c>
    </row>
    <row r="193" spans="1:50">
      <c r="A193">
        <f t="shared" si="28"/>
        <v>172</v>
      </c>
      <c r="B193">
        <f>Summary!$E$44*(A193-0.5)</f>
        <v>1543.5</v>
      </c>
      <c r="C193" s="1">
        <f>IF(Summary!E$41=1,0,Summary!$E$31*(Summary!$E$41)*(1-Summary!$E$41)^$A192)</f>
        <v>3.4441913107622968E-18</v>
      </c>
      <c r="D193" s="1" t="str">
        <f>IF(A193&gt;Summary!$E$45,"",C193)</f>
        <v/>
      </c>
      <c r="G193">
        <f t="shared" si="29"/>
        <v>172</v>
      </c>
      <c r="H193">
        <f>Summary!$E$44*(G193-0.5)</f>
        <v>1543.5</v>
      </c>
      <c r="I193" s="1">
        <f>Summary!$E$32-SUM('Crossing Event Calculation'!$J$22:$J192)</f>
        <v>1.2054879316991673E-10</v>
      </c>
      <c r="J193" s="1">
        <f t="shared" si="30"/>
        <v>1.498721058256133E-11</v>
      </c>
      <c r="K193" s="27" t="str">
        <f>IF(G193&gt;Summary!$E$45,"",J193)</f>
        <v/>
      </c>
      <c r="N193">
        <f t="shared" si="31"/>
        <v>172</v>
      </c>
      <c r="O193">
        <f>Summary!$E$44*(N193-0.5)</f>
        <v>1543.5</v>
      </c>
      <c r="P193" s="1">
        <f>Summary!$E$32-SUM('Crossing Event Calculation'!$Q$22:$Q192)</f>
        <v>6.3676462447315174E-7</v>
      </c>
      <c r="Q193" s="1">
        <f t="shared" si="32"/>
        <v>5.0501191505970858E-8</v>
      </c>
      <c r="R193" s="27" t="str">
        <f>IF(N193&gt;Summary!$E$45,"",Q193)</f>
        <v/>
      </c>
      <c r="T193">
        <f t="shared" si="33"/>
        <v>172</v>
      </c>
      <c r="U193">
        <f>Summary!$E$44*(T193-0.5)</f>
        <v>1543.5</v>
      </c>
      <c r="V193" s="1">
        <f>Summary!$E$32-SUM('Crossing Event Calculation'!$W$22:$W192)</f>
        <v>3.1410849760837856E-4</v>
      </c>
      <c r="W193" s="1">
        <f t="shared" si="34"/>
        <v>1.4232392593858466E-5</v>
      </c>
      <c r="X193" s="27" t="str">
        <f>IF(T193&gt;Summary!$E$45,"",W193)</f>
        <v/>
      </c>
      <c r="AA193">
        <f t="shared" si="35"/>
        <v>172</v>
      </c>
      <c r="AB193">
        <f>Summary!$F$44*(AA193-0.5)</f>
        <v>1234.8</v>
      </c>
      <c r="AC193" s="1">
        <f>IF(Summary!F$41=1,0,Summary!$F$31*(Summary!$F$41)*(1-Summary!$F$41)^$A192)</f>
        <v>3.878999817124587E-18</v>
      </c>
      <c r="AD193" s="1" t="str">
        <f>IF(AA193&gt;Summary!$F$45,"",AC193)</f>
        <v/>
      </c>
      <c r="AG193">
        <f t="shared" si="36"/>
        <v>172</v>
      </c>
      <c r="AH193">
        <f>Summary!$F$44*(AG193-0.5)</f>
        <v>1234.8</v>
      </c>
      <c r="AI193" s="1">
        <f>Summary!$F$32-SUM('Crossing Event Calculation'!$AJ$22:$AJ192)</f>
        <v>2.3149586692028379E-9</v>
      </c>
      <c r="AJ193" s="1">
        <f t="shared" si="39"/>
        <v>2.5316200519146178E-10</v>
      </c>
      <c r="AK193" s="27" t="str">
        <f>IF(AG193&gt;Summary!$F$45,"",AJ193)</f>
        <v/>
      </c>
      <c r="AN193">
        <f t="shared" si="37"/>
        <v>172</v>
      </c>
      <c r="AO193">
        <f>Summary!$F$44*(AN193-0.5)</f>
        <v>1234.8</v>
      </c>
      <c r="AP193" s="1">
        <f>Summary!$F$32-SUM('Crossing Event Calculation'!$AQ$22:$AQ192)</f>
        <v>3.3262609239192997E-5</v>
      </c>
      <c r="AQ193" s="1">
        <f t="shared" si="40"/>
        <v>1.9318252760788288E-6</v>
      </c>
      <c r="AR193" s="27" t="str">
        <f>IF(AN193&gt;Summary!$F$45,"",AQ193)</f>
        <v/>
      </c>
      <c r="AT193">
        <f t="shared" si="38"/>
        <v>172</v>
      </c>
      <c r="AU193">
        <f>Summary!$F$44*(AT193-0.5)</f>
        <v>1234.8</v>
      </c>
      <c r="AV193" s="1">
        <f>Summary!$F$32-SUM('Crossing Event Calculation'!$AW$22:$AW192)</f>
        <v>7.4539245755578243E-3</v>
      </c>
      <c r="AW193" s="1">
        <f t="shared" si="41"/>
        <v>2.071642056317366E-4</v>
      </c>
      <c r="AX193" s="27" t="str">
        <f>IF(AT193&gt;Summary!$F$45,"",AW193)</f>
        <v/>
      </c>
    </row>
    <row r="194" spans="1:50">
      <c r="A194">
        <f t="shared" si="28"/>
        <v>173</v>
      </c>
      <c r="B194">
        <f>Summary!$E$44*(A194-0.5)</f>
        <v>1552.5</v>
      </c>
      <c r="C194" s="1">
        <f>IF(Summary!E$41=1,0,Summary!$E$31*(Summary!$E$41)*(1-Summary!$E$41)^$A193)</f>
        <v>2.7553530486098388E-18</v>
      </c>
      <c r="D194" s="1" t="str">
        <f>IF(A194&gt;Summary!$E$45,"",C194)</f>
        <v/>
      </c>
      <c r="G194">
        <f t="shared" si="29"/>
        <v>173</v>
      </c>
      <c r="H194">
        <f>Summary!$E$44*(G194-0.5)</f>
        <v>1552.5</v>
      </c>
      <c r="I194" s="1">
        <f>Summary!$E$32-SUM('Crossing Event Calculation'!$J$22:$J193)</f>
        <v>1.0556155949359436E-10</v>
      </c>
      <c r="J194" s="1">
        <f t="shared" si="30"/>
        <v>1.3123925009552774E-11</v>
      </c>
      <c r="K194" s="27" t="str">
        <f>IF(G194&gt;Summary!$E$45,"",J194)</f>
        <v/>
      </c>
      <c r="N194">
        <f t="shared" si="31"/>
        <v>173</v>
      </c>
      <c r="O194">
        <f>Summary!$E$44*(N194-0.5)</f>
        <v>1552.5</v>
      </c>
      <c r="P194" s="1">
        <f>Summary!$E$32-SUM('Crossing Event Calculation'!$Q$22:$Q193)</f>
        <v>5.8626343302226047E-7</v>
      </c>
      <c r="Q194" s="1">
        <f t="shared" si="32"/>
        <v>4.6495990458800106E-8</v>
      </c>
      <c r="R194" s="27" t="str">
        <f>IF(N194&gt;Summary!$E$45,"",Q194)</f>
        <v/>
      </c>
      <c r="T194">
        <f t="shared" si="33"/>
        <v>173</v>
      </c>
      <c r="U194">
        <f>Summary!$E$44*(T194-0.5)</f>
        <v>1552.5</v>
      </c>
      <c r="V194" s="1">
        <f>Summary!$E$32-SUM('Crossing Event Calculation'!$W$22:$W193)</f>
        <v>2.9987610501447381E-4</v>
      </c>
      <c r="W194" s="1">
        <f t="shared" si="34"/>
        <v>1.35875166975084E-5</v>
      </c>
      <c r="X194" s="27" t="str">
        <f>IF(T194&gt;Summary!$E$45,"",W194)</f>
        <v/>
      </c>
      <c r="AA194">
        <f t="shared" si="35"/>
        <v>173</v>
      </c>
      <c r="AB194">
        <f>Summary!$F$44*(AA194-0.5)</f>
        <v>1241.9999999999998</v>
      </c>
      <c r="AC194" s="1">
        <f>IF(Summary!F$41=1,0,Summary!$F$31*(Summary!$F$41)*(1-Summary!$F$41)^$A193)</f>
        <v>3.1031998536996713E-18</v>
      </c>
      <c r="AD194" s="1" t="str">
        <f>IF(AA194&gt;Summary!$F$45,"",AC194)</f>
        <v/>
      </c>
      <c r="AG194">
        <f t="shared" si="36"/>
        <v>173</v>
      </c>
      <c r="AH194">
        <f>Summary!$F$44*(AG194-0.5)</f>
        <v>1241.9999999999998</v>
      </c>
      <c r="AI194" s="1">
        <f>Summary!$F$32-SUM('Crossing Event Calculation'!$AJ$22:$AJ193)</f>
        <v>2.0617966223213102E-9</v>
      </c>
      <c r="AJ194" s="1">
        <f t="shared" si="39"/>
        <v>2.2547640877907647E-10</v>
      </c>
      <c r="AK194" s="27" t="str">
        <f>IF(AG194&gt;Summary!$F$45,"",AJ194)</f>
        <v/>
      </c>
      <c r="AN194">
        <f t="shared" si="37"/>
        <v>173</v>
      </c>
      <c r="AO194">
        <f>Summary!$F$44*(AN194-0.5)</f>
        <v>1241.9999999999998</v>
      </c>
      <c r="AP194" s="1">
        <f>Summary!$F$32-SUM('Crossing Event Calculation'!$AQ$22:$AQ193)</f>
        <v>3.1330783963112729E-5</v>
      </c>
      <c r="AQ194" s="1">
        <f t="shared" si="40"/>
        <v>1.81962875924928E-6</v>
      </c>
      <c r="AR194" s="27" t="str">
        <f>IF(AN194&gt;Summary!$F$45,"",AQ194)</f>
        <v/>
      </c>
      <c r="AT194">
        <f t="shared" si="38"/>
        <v>173</v>
      </c>
      <c r="AU194">
        <f>Summary!$F$44*(AT194-0.5)</f>
        <v>1241.9999999999998</v>
      </c>
      <c r="AV194" s="1">
        <f>Summary!$F$32-SUM('Crossing Event Calculation'!$AW$22:$AW193)</f>
        <v>7.2467603699261085E-3</v>
      </c>
      <c r="AW194" s="1">
        <f t="shared" si="41"/>
        <v>2.0140656646327044E-4</v>
      </c>
      <c r="AX194" s="27" t="str">
        <f>IF(AT194&gt;Summary!$F$45,"",AW194)</f>
        <v/>
      </c>
    </row>
    <row r="195" spans="1:50">
      <c r="A195">
        <f t="shared" si="28"/>
        <v>174</v>
      </c>
      <c r="B195">
        <f>Summary!$E$44*(A195-0.5)</f>
        <v>1561.5</v>
      </c>
      <c r="C195" s="1">
        <f>IF(Summary!E$41=1,0,Summary!$E$31*(Summary!$E$41)*(1-Summary!$E$41)^$A194)</f>
        <v>2.2042824388878709E-18</v>
      </c>
      <c r="D195" s="1" t="str">
        <f>IF(A195&gt;Summary!$E$45,"",C195)</f>
        <v/>
      </c>
      <c r="G195">
        <f t="shared" si="29"/>
        <v>174</v>
      </c>
      <c r="H195">
        <f>Summary!$E$44*(G195-0.5)</f>
        <v>1561.5</v>
      </c>
      <c r="I195" s="1">
        <f>Summary!$E$32-SUM('Crossing Event Calculation'!$J$22:$J194)</f>
        <v>9.2437613119500384E-11</v>
      </c>
      <c r="J195" s="1">
        <f t="shared" si="30"/>
        <v>1.1492292350190129E-11</v>
      </c>
      <c r="K195" s="27" t="str">
        <f>IF(G195&gt;Summary!$E$45,"",J195)</f>
        <v/>
      </c>
      <c r="N195">
        <f t="shared" si="31"/>
        <v>174</v>
      </c>
      <c r="O195">
        <f>Summary!$E$44*(N195-0.5)</f>
        <v>1561.5</v>
      </c>
      <c r="P195" s="1">
        <f>Summary!$E$32-SUM('Crossing Event Calculation'!$Q$22:$Q194)</f>
        <v>5.3976744252004494E-7</v>
      </c>
      <c r="Q195" s="1">
        <f t="shared" si="32"/>
        <v>4.280843805659973E-8</v>
      </c>
      <c r="R195" s="27" t="str">
        <f>IF(N195&gt;Summary!$E$45,"",Q195)</f>
        <v/>
      </c>
      <c r="T195">
        <f t="shared" si="33"/>
        <v>174</v>
      </c>
      <c r="U195">
        <f>Summary!$E$44*(T195-0.5)</f>
        <v>1561.5</v>
      </c>
      <c r="V195" s="1">
        <f>Summary!$E$32-SUM('Crossing Event Calculation'!$W$22:$W194)</f>
        <v>2.8628858831691861E-4</v>
      </c>
      <c r="W195" s="1">
        <f t="shared" si="34"/>
        <v>1.2971860408399288E-5</v>
      </c>
      <c r="X195" s="27" t="str">
        <f>IF(T195&gt;Summary!$E$45,"",W195)</f>
        <v/>
      </c>
      <c r="AA195">
        <f t="shared" si="35"/>
        <v>174</v>
      </c>
      <c r="AB195">
        <f>Summary!$F$44*(AA195-0.5)</f>
        <v>1249.1999999999998</v>
      </c>
      <c r="AC195" s="1">
        <f>IF(Summary!F$41=1,0,Summary!$F$31*(Summary!$F$41)*(1-Summary!$F$41)^$A194)</f>
        <v>2.482559882959737E-18</v>
      </c>
      <c r="AD195" s="1" t="str">
        <f>IF(AA195&gt;Summary!$F$45,"",AC195)</f>
        <v/>
      </c>
      <c r="AG195">
        <f t="shared" si="36"/>
        <v>174</v>
      </c>
      <c r="AH195">
        <f>Summary!$F$44*(AG195-0.5)</f>
        <v>1249.1999999999998</v>
      </c>
      <c r="AI195" s="1">
        <f>Summary!$F$32-SUM('Crossing Event Calculation'!$AJ$22:$AJ194)</f>
        <v>1.8363202070048601E-9</v>
      </c>
      <c r="AJ195" s="1">
        <f t="shared" si="39"/>
        <v>2.0081849061220411E-10</v>
      </c>
      <c r="AK195" s="27" t="str">
        <f>IF(AG195&gt;Summary!$F$45,"",AJ195)</f>
        <v/>
      </c>
      <c r="AN195">
        <f t="shared" si="37"/>
        <v>174</v>
      </c>
      <c r="AO195">
        <f>Summary!$F$44*(AN195-0.5)</f>
        <v>1249.1999999999998</v>
      </c>
      <c r="AP195" s="1">
        <f>Summary!$F$32-SUM('Crossing Event Calculation'!$AQ$22:$AQ194)</f>
        <v>2.9511155203887363E-5</v>
      </c>
      <c r="AQ195" s="1">
        <f t="shared" si="40"/>
        <v>1.7139483898930003E-6</v>
      </c>
      <c r="AR195" s="27" t="str">
        <f>IF(AN195&gt;Summary!$F$45,"",AQ195)</f>
        <v/>
      </c>
      <c r="AT195">
        <f t="shared" si="38"/>
        <v>174</v>
      </c>
      <c r="AU195">
        <f>Summary!$F$44*(AT195-0.5)</f>
        <v>1249.1999999999998</v>
      </c>
      <c r="AV195" s="1">
        <f>Summary!$F$32-SUM('Crossing Event Calculation'!$AW$22:$AW194)</f>
        <v>7.0453538034628282E-3</v>
      </c>
      <c r="AW195" s="1">
        <f t="shared" si="41"/>
        <v>1.9580894725912678E-4</v>
      </c>
      <c r="AX195" s="27" t="str">
        <f>IF(AT195&gt;Summary!$F$45,"",AW195)</f>
        <v/>
      </c>
    </row>
    <row r="196" spans="1:50">
      <c r="A196">
        <f t="shared" si="28"/>
        <v>175</v>
      </c>
      <c r="B196">
        <f>Summary!$E$44*(A196-0.5)</f>
        <v>1570.5</v>
      </c>
      <c r="C196" s="1">
        <f>IF(Summary!E$41=1,0,Summary!$E$31*(Summary!$E$41)*(1-Summary!$E$41)^$A195)</f>
        <v>1.7634259511102967E-18</v>
      </c>
      <c r="D196" s="1" t="str">
        <f>IF(A196&gt;Summary!$E$45,"",C196)</f>
        <v/>
      </c>
      <c r="G196">
        <f t="shared" si="29"/>
        <v>175</v>
      </c>
      <c r="H196">
        <f>Summary!$E$44*(G196-0.5)</f>
        <v>1570.5</v>
      </c>
      <c r="I196" s="1">
        <f>Summary!$E$32-SUM('Crossing Event Calculation'!$J$22:$J195)</f>
        <v>8.0945361524698001E-11</v>
      </c>
      <c r="J196" s="1">
        <f t="shared" si="30"/>
        <v>1.0063519898886473E-11</v>
      </c>
      <c r="K196" s="27" t="str">
        <f>IF(G196&gt;Summary!$E$45,"",J196)</f>
        <v/>
      </c>
      <c r="N196">
        <f t="shared" si="31"/>
        <v>175</v>
      </c>
      <c r="O196">
        <f>Summary!$E$44*(N196-0.5)</f>
        <v>1570.5</v>
      </c>
      <c r="P196" s="1">
        <f>Summary!$E$32-SUM('Crossing Event Calculation'!$Q$22:$Q195)</f>
        <v>4.9695900450341668E-7</v>
      </c>
      <c r="Q196" s="1">
        <f t="shared" si="32"/>
        <v>3.9413341904488691E-8</v>
      </c>
      <c r="R196" s="27" t="str">
        <f>IF(N196&gt;Summary!$E$45,"",Q196)</f>
        <v/>
      </c>
      <c r="T196">
        <f t="shared" si="33"/>
        <v>175</v>
      </c>
      <c r="U196">
        <f>Summary!$E$44*(T196-0.5)</f>
        <v>1570.5</v>
      </c>
      <c r="V196" s="1">
        <f>Summary!$E$32-SUM('Crossing Event Calculation'!$W$22:$W195)</f>
        <v>2.7331672790853467E-4</v>
      </c>
      <c r="W196" s="1">
        <f t="shared" si="34"/>
        <v>1.2384099773425862E-5</v>
      </c>
      <c r="X196" s="27" t="str">
        <f>IF(T196&gt;Summary!$E$45,"",W196)</f>
        <v/>
      </c>
      <c r="AA196">
        <f t="shared" si="35"/>
        <v>175</v>
      </c>
      <c r="AB196">
        <f>Summary!$F$44*(AA196-0.5)</f>
        <v>1256.3999999999999</v>
      </c>
      <c r="AC196" s="1">
        <f>IF(Summary!F$41=1,0,Summary!$F$31*(Summary!$F$41)*(1-Summary!$F$41)^$A195)</f>
        <v>1.9860479063677893E-18</v>
      </c>
      <c r="AD196" s="1" t="str">
        <f>IF(AA196&gt;Summary!$F$45,"",AC196)</f>
        <v/>
      </c>
      <c r="AG196">
        <f t="shared" si="36"/>
        <v>175</v>
      </c>
      <c r="AH196">
        <f>Summary!$F$44*(AG196-0.5)</f>
        <v>1256.3999999999999</v>
      </c>
      <c r="AI196" s="1">
        <f>Summary!$F$32-SUM('Crossing Event Calculation'!$AJ$22:$AJ195)</f>
        <v>1.6355017340430322E-9</v>
      </c>
      <c r="AJ196" s="1">
        <f t="shared" si="39"/>
        <v>1.7885714505089848E-10</v>
      </c>
      <c r="AK196" s="27" t="str">
        <f>IF(AG196&gt;Summary!$F$45,"",AJ196)</f>
        <v/>
      </c>
      <c r="AN196">
        <f t="shared" si="37"/>
        <v>175</v>
      </c>
      <c r="AO196">
        <f>Summary!$F$44*(AN196-0.5)</f>
        <v>1256.3999999999999</v>
      </c>
      <c r="AP196" s="1">
        <f>Summary!$F$32-SUM('Crossing Event Calculation'!$AQ$22:$AQ195)</f>
        <v>2.7797206814006437E-5</v>
      </c>
      <c r="AQ196" s="1">
        <f t="shared" si="40"/>
        <v>1.6144057233013123E-6</v>
      </c>
      <c r="AR196" s="27" t="str">
        <f>IF(AN196&gt;Summary!$F$45,"",AQ196)</f>
        <v/>
      </c>
      <c r="AT196">
        <f t="shared" si="38"/>
        <v>175</v>
      </c>
      <c r="AU196">
        <f>Summary!$F$44*(AT196-0.5)</f>
        <v>1256.3999999999999</v>
      </c>
      <c r="AV196" s="1">
        <f>Summary!$F$32-SUM('Crossing Event Calculation'!$AW$22:$AW195)</f>
        <v>6.8495448562037042E-3</v>
      </c>
      <c r="AW196" s="1">
        <f t="shared" si="41"/>
        <v>1.9036690064283304E-4</v>
      </c>
      <c r="AX196" s="27" t="str">
        <f>IF(AT196&gt;Summary!$F$45,"",AW196)</f>
        <v/>
      </c>
    </row>
    <row r="197" spans="1:50">
      <c r="A197">
        <f t="shared" si="28"/>
        <v>176</v>
      </c>
      <c r="B197">
        <f>Summary!$E$44*(A197-0.5)</f>
        <v>1579.5</v>
      </c>
      <c r="C197" s="1">
        <f>IF(Summary!E$41=1,0,Summary!$E$31*(Summary!$E$41)*(1-Summary!$E$41)^$A196)</f>
        <v>1.4107407608882375E-18</v>
      </c>
      <c r="D197" s="1" t="str">
        <f>IF(A197&gt;Summary!$E$45,"",C197)</f>
        <v/>
      </c>
      <c r="G197">
        <f t="shared" si="29"/>
        <v>176</v>
      </c>
      <c r="H197">
        <f>Summary!$E$44*(G197-0.5)</f>
        <v>1579.5</v>
      </c>
      <c r="I197" s="1">
        <f>Summary!$E$32-SUM('Crossing Event Calculation'!$J$22:$J196)</f>
        <v>7.0881855940285732E-11</v>
      </c>
      <c r="J197" s="1">
        <f t="shared" si="30"/>
        <v>8.8123760804678309E-12</v>
      </c>
      <c r="K197" s="27" t="str">
        <f>IF(G197&gt;Summary!$E$45,"",J197)</f>
        <v/>
      </c>
      <c r="N197">
        <f t="shared" si="31"/>
        <v>176</v>
      </c>
      <c r="O197">
        <f>Summary!$E$44*(N197-0.5)</f>
        <v>1579.5</v>
      </c>
      <c r="P197" s="1">
        <f>Summary!$E$32-SUM('Crossing Event Calculation'!$Q$22:$Q196)</f>
        <v>4.5754566257993901E-7</v>
      </c>
      <c r="Q197" s="1">
        <f t="shared" si="32"/>
        <v>3.6287507566542082E-8</v>
      </c>
      <c r="R197" s="27" t="str">
        <f>IF(N197&gt;Summary!$E$45,"",Q197)</f>
        <v/>
      </c>
      <c r="T197">
        <f t="shared" si="33"/>
        <v>176</v>
      </c>
      <c r="U197">
        <f>Summary!$E$44*(T197-0.5)</f>
        <v>1579.5</v>
      </c>
      <c r="V197" s="1">
        <f>Summary!$E$32-SUM('Crossing Event Calculation'!$W$22:$W196)</f>
        <v>2.6093262813509099E-4</v>
      </c>
      <c r="W197" s="1">
        <f t="shared" si="34"/>
        <v>1.1822970828366519E-5</v>
      </c>
      <c r="X197" s="27" t="str">
        <f>IF(T197&gt;Summary!$E$45,"",W197)</f>
        <v/>
      </c>
      <c r="AA197">
        <f t="shared" si="35"/>
        <v>176</v>
      </c>
      <c r="AB197">
        <f>Summary!$F$44*(AA197-0.5)</f>
        <v>1263.5999999999999</v>
      </c>
      <c r="AC197" s="1">
        <f>IF(Summary!F$41=1,0,Summary!$F$31*(Summary!$F$41)*(1-Summary!$F$41)^$A196)</f>
        <v>1.5888383250942318E-18</v>
      </c>
      <c r="AD197" s="1" t="str">
        <f>IF(AA197&gt;Summary!$F$45,"",AC197)</f>
        <v/>
      </c>
      <c r="AG197">
        <f t="shared" si="36"/>
        <v>176</v>
      </c>
      <c r="AH197">
        <f>Summary!$F$44*(AG197-0.5)</f>
        <v>1263.5999999999999</v>
      </c>
      <c r="AI197" s="1">
        <f>Summary!$F$32-SUM('Crossing Event Calculation'!$AJ$22:$AJ196)</f>
        <v>1.4566445827313146E-9</v>
      </c>
      <c r="AJ197" s="1">
        <f t="shared" si="39"/>
        <v>1.5929747183889277E-10</v>
      </c>
      <c r="AK197" s="27" t="str">
        <f>IF(AG197&gt;Summary!$F$45,"",AJ197)</f>
        <v/>
      </c>
      <c r="AN197">
        <f t="shared" si="37"/>
        <v>176</v>
      </c>
      <c r="AO197">
        <f>Summary!$F$44*(AN197-0.5)</f>
        <v>1263.5999999999999</v>
      </c>
      <c r="AP197" s="1">
        <f>Summary!$F$32-SUM('Crossing Event Calculation'!$AQ$22:$AQ196)</f>
        <v>2.6182801090679497E-5</v>
      </c>
      <c r="AQ197" s="1">
        <f t="shared" si="40"/>
        <v>1.5206442940718064E-6</v>
      </c>
      <c r="AR197" s="27" t="str">
        <f>IF(AN197&gt;Summary!$F$45,"",AQ197)</f>
        <v/>
      </c>
      <c r="AT197">
        <f t="shared" si="38"/>
        <v>176</v>
      </c>
      <c r="AU197">
        <f>Summary!$F$44*(AT197-0.5)</f>
        <v>1263.5999999999999</v>
      </c>
      <c r="AV197" s="1">
        <f>Summary!$F$32-SUM('Crossing Event Calculation'!$AW$22:$AW196)</f>
        <v>6.6591779555609243E-3</v>
      </c>
      <c r="AW197" s="1">
        <f t="shared" si="41"/>
        <v>1.8507610284222801E-4</v>
      </c>
      <c r="AX197" s="27" t="str">
        <f>IF(AT197&gt;Summary!$F$45,"",AW197)</f>
        <v/>
      </c>
    </row>
    <row r="198" spans="1:50">
      <c r="A198">
        <f t="shared" si="28"/>
        <v>177</v>
      </c>
      <c r="B198">
        <f>Summary!$E$44*(A198-0.5)</f>
        <v>1588.5</v>
      </c>
      <c r="C198" s="1">
        <f>IF(Summary!E$41=1,0,Summary!$E$31*(Summary!$E$41)*(1-Summary!$E$41)^$A197)</f>
        <v>1.1285926087105901E-18</v>
      </c>
      <c r="D198" s="1" t="str">
        <f>IF(A198&gt;Summary!$E$45,"",C198)</f>
        <v/>
      </c>
      <c r="G198">
        <f t="shared" si="29"/>
        <v>177</v>
      </c>
      <c r="H198">
        <f>Summary!$E$44*(G198-0.5)</f>
        <v>1588.5</v>
      </c>
      <c r="I198" s="1">
        <f>Summary!$E$32-SUM('Crossing Event Calculation'!$J$22:$J197)</f>
        <v>6.2069460682323552E-11</v>
      </c>
      <c r="J198" s="1">
        <f t="shared" si="30"/>
        <v>7.7167763652414543E-12</v>
      </c>
      <c r="K198" s="27" t="str">
        <f>IF(G198&gt;Summary!$E$45,"",J198)</f>
        <v/>
      </c>
      <c r="N198">
        <f t="shared" si="31"/>
        <v>177</v>
      </c>
      <c r="O198">
        <f>Summary!$E$44*(N198-0.5)</f>
        <v>1588.5</v>
      </c>
      <c r="P198" s="1">
        <f>Summary!$E$32-SUM('Crossing Event Calculation'!$Q$22:$Q197)</f>
        <v>4.2125815502558339E-7</v>
      </c>
      <c r="Q198" s="1">
        <f t="shared" si="32"/>
        <v>3.340958015373534E-8</v>
      </c>
      <c r="R198" s="27" t="str">
        <f>IF(N198&gt;Summary!$E$45,"",Q198)</f>
        <v/>
      </c>
      <c r="T198">
        <f t="shared" si="33"/>
        <v>177</v>
      </c>
      <c r="U198">
        <f>Summary!$E$44*(T198-0.5)</f>
        <v>1588.5</v>
      </c>
      <c r="V198" s="1">
        <f>Summary!$E$32-SUM('Crossing Event Calculation'!$W$22:$W197)</f>
        <v>2.4910965730673418E-4</v>
      </c>
      <c r="W198" s="1">
        <f t="shared" si="34"/>
        <v>1.1287266879775153E-5</v>
      </c>
      <c r="X198" s="27" t="str">
        <f>IF(T198&gt;Summary!$E$45,"",W198)</f>
        <v/>
      </c>
      <c r="AA198">
        <f t="shared" si="35"/>
        <v>177</v>
      </c>
      <c r="AB198">
        <f>Summary!$F$44*(AA198-0.5)</f>
        <v>1270.8</v>
      </c>
      <c r="AC198" s="1">
        <f>IF(Summary!F$41=1,0,Summary!$F$31*(Summary!$F$41)*(1-Summary!$F$41)^$A197)</f>
        <v>1.2710706600753855E-18</v>
      </c>
      <c r="AD198" s="1" t="str">
        <f>IF(AA198&gt;Summary!$F$45,"",AC198)</f>
        <v/>
      </c>
      <c r="AG198">
        <f t="shared" si="36"/>
        <v>177</v>
      </c>
      <c r="AH198">
        <f>Summary!$F$44*(AG198-0.5)</f>
        <v>1270.8</v>
      </c>
      <c r="AI198" s="1">
        <f>Summary!$F$32-SUM('Crossing Event Calculation'!$AJ$22:$AJ197)</f>
        <v>1.297347118622838E-9</v>
      </c>
      <c r="AJ198" s="1">
        <f t="shared" si="39"/>
        <v>1.4187683017814818E-10</v>
      </c>
      <c r="AK198" s="27" t="str">
        <f>IF(AG198&gt;Summary!$F$45,"",AJ198)</f>
        <v/>
      </c>
      <c r="AN198">
        <f t="shared" si="37"/>
        <v>177</v>
      </c>
      <c r="AO198">
        <f>Summary!$F$44*(AN198-0.5)</f>
        <v>1270.8</v>
      </c>
      <c r="AP198" s="1">
        <f>Summary!$F$32-SUM('Crossing Event Calculation'!$AQ$22:$AQ197)</f>
        <v>2.4662156796639856E-5</v>
      </c>
      <c r="AQ198" s="1">
        <f t="shared" si="40"/>
        <v>1.4323283396009388E-6</v>
      </c>
      <c r="AR198" s="27" t="str">
        <f>IF(AN198&gt;Summary!$F$45,"",AQ198)</f>
        <v/>
      </c>
      <c r="AT198">
        <f t="shared" si="38"/>
        <v>177</v>
      </c>
      <c r="AU198">
        <f>Summary!$F$44*(AT198-0.5)</f>
        <v>1270.8</v>
      </c>
      <c r="AV198" s="1">
        <f>Summary!$F$32-SUM('Crossing Event Calculation'!$AW$22:$AW197)</f>
        <v>6.4741018527186833E-3</v>
      </c>
      <c r="AW198" s="1">
        <f t="shared" si="41"/>
        <v>1.799323502541679E-4</v>
      </c>
      <c r="AX198" s="27" t="str">
        <f>IF(AT198&gt;Summary!$F$45,"",AW198)</f>
        <v/>
      </c>
    </row>
    <row r="199" spans="1:50">
      <c r="A199">
        <f t="shared" si="28"/>
        <v>178</v>
      </c>
      <c r="B199">
        <f>Summary!$E$44*(A199-0.5)</f>
        <v>1597.5</v>
      </c>
      <c r="C199" s="1">
        <f>IF(Summary!E$41=1,0,Summary!$E$31*(Summary!$E$41)*(1-Summary!$E$41)^$A198)</f>
        <v>9.0287408696847221E-19</v>
      </c>
      <c r="D199" s="1" t="str">
        <f>IF(A199&gt;Summary!$E$45,"",C199)</f>
        <v/>
      </c>
      <c r="G199">
        <f t="shared" si="29"/>
        <v>178</v>
      </c>
      <c r="H199">
        <f>Summary!$E$44*(G199-0.5)</f>
        <v>1597.5</v>
      </c>
      <c r="I199" s="1">
        <f>Summary!$E$32-SUM('Crossing Event Calculation'!$J$22:$J198)</f>
        <v>5.4352633505061476E-11</v>
      </c>
      <c r="J199" s="1">
        <f t="shared" si="30"/>
        <v>6.757382986895128E-12</v>
      </c>
      <c r="K199" s="27" t="str">
        <f>IF(G199&gt;Summary!$E$45,"",J199)</f>
        <v/>
      </c>
      <c r="N199">
        <f t="shared" si="31"/>
        <v>178</v>
      </c>
      <c r="O199">
        <f>Summary!$E$44*(N199-0.5)</f>
        <v>1597.5</v>
      </c>
      <c r="P199" s="1">
        <f>Summary!$E$32-SUM('Crossing Event Calculation'!$Q$22:$Q198)</f>
        <v>3.8784857492313307E-7</v>
      </c>
      <c r="Q199" s="1">
        <f t="shared" si="32"/>
        <v>3.0759898406286036E-8</v>
      </c>
      <c r="R199" s="27" t="str">
        <f>IF(N199&gt;Summary!$E$45,"",Q199)</f>
        <v/>
      </c>
      <c r="T199">
        <f t="shared" si="33"/>
        <v>178</v>
      </c>
      <c r="U199">
        <f>Summary!$E$44*(T199-0.5)</f>
        <v>1597.5</v>
      </c>
      <c r="V199" s="1">
        <f>Summary!$E$32-SUM('Crossing Event Calculation'!$W$22:$W198)</f>
        <v>2.3782239042691167E-4</v>
      </c>
      <c r="W199" s="1">
        <f t="shared" si="34"/>
        <v>1.0775835910003755E-5</v>
      </c>
      <c r="X199" s="27" t="str">
        <f>IF(T199&gt;Summary!$E$45,"",W199)</f>
        <v/>
      </c>
      <c r="AA199">
        <f t="shared" si="35"/>
        <v>178</v>
      </c>
      <c r="AB199">
        <f>Summary!$F$44*(AA199-0.5)</f>
        <v>1277.9999999999998</v>
      </c>
      <c r="AC199" s="1">
        <f>IF(Summary!F$41=1,0,Summary!$F$31*(Summary!$F$41)*(1-Summary!$F$41)^$A198)</f>
        <v>1.0168565280603086E-18</v>
      </c>
      <c r="AD199" s="1" t="str">
        <f>IF(AA199&gt;Summary!$F$45,"",AC199)</f>
        <v/>
      </c>
      <c r="AG199">
        <f t="shared" si="36"/>
        <v>178</v>
      </c>
      <c r="AH199">
        <f>Summary!$F$44*(AG199-0.5)</f>
        <v>1277.9999999999998</v>
      </c>
      <c r="AI199" s="1">
        <f>Summary!$F$32-SUM('Crossing Event Calculation'!$AJ$22:$AJ198)</f>
        <v>1.1554702750160573E-9</v>
      </c>
      <c r="AJ199" s="1">
        <f t="shared" si="39"/>
        <v>1.2636129346660228E-10</v>
      </c>
      <c r="AK199" s="27" t="str">
        <f>IF(AG199&gt;Summary!$F$45,"",AJ199)</f>
        <v/>
      </c>
      <c r="AN199">
        <f t="shared" si="37"/>
        <v>178</v>
      </c>
      <c r="AO199">
        <f>Summary!$F$44*(AN199-0.5)</f>
        <v>1277.9999999999998</v>
      </c>
      <c r="AP199" s="1">
        <f>Summary!$F$32-SUM('Crossing Event Calculation'!$AQ$22:$AQ198)</f>
        <v>2.3229828457038693E-5</v>
      </c>
      <c r="AQ199" s="1">
        <f t="shared" si="40"/>
        <v>1.3491415976893869E-6</v>
      </c>
      <c r="AR199" s="27" t="str">
        <f>IF(AN199&gt;Summary!$F$45,"",AQ199)</f>
        <v/>
      </c>
      <c r="AT199">
        <f t="shared" si="38"/>
        <v>178</v>
      </c>
      <c r="AU199">
        <f>Summary!$F$44*(AT199-0.5)</f>
        <v>1277.9999999999998</v>
      </c>
      <c r="AV199" s="1">
        <f>Summary!$F$32-SUM('Crossing Event Calculation'!$AW$22:$AW198)</f>
        <v>6.2941695024645306E-3</v>
      </c>
      <c r="AW199" s="1">
        <f t="shared" si="41"/>
        <v>1.7493155610472303E-4</v>
      </c>
      <c r="AX199" s="27" t="str">
        <f>IF(AT199&gt;Summary!$F$45,"",AW199)</f>
        <v/>
      </c>
    </row>
    <row r="200" spans="1:50">
      <c r="A200">
        <f t="shared" si="28"/>
        <v>179</v>
      </c>
      <c r="B200">
        <f>Summary!$E$44*(A200-0.5)</f>
        <v>1606.5</v>
      </c>
      <c r="C200" s="1">
        <f>IF(Summary!E$41=1,0,Summary!$E$31*(Summary!$E$41)*(1-Summary!$E$41)^$A199)</f>
        <v>7.2229926957477773E-19</v>
      </c>
      <c r="D200" s="1" t="str">
        <f>IF(A200&gt;Summary!$E$45,"",C200)</f>
        <v/>
      </c>
      <c r="G200">
        <f t="shared" si="29"/>
        <v>179</v>
      </c>
      <c r="H200">
        <f>Summary!$E$44*(G200-0.5)</f>
        <v>1606.5</v>
      </c>
      <c r="I200" s="1">
        <f>Summary!$E$32-SUM('Crossing Event Calculation'!$J$22:$J199)</f>
        <v>4.7595261065680461E-11</v>
      </c>
      <c r="J200" s="1">
        <f t="shared" si="30"/>
        <v>5.9172736745517784E-12</v>
      </c>
      <c r="K200" s="27" t="str">
        <f>IF(G200&gt;Summary!$E$45,"",J200)</f>
        <v/>
      </c>
      <c r="N200">
        <f t="shared" si="31"/>
        <v>179</v>
      </c>
      <c r="O200">
        <f>Summary!$E$44*(N200-0.5)</f>
        <v>1606.5</v>
      </c>
      <c r="P200" s="1">
        <f>Summary!$E$32-SUM('Crossing Event Calculation'!$Q$22:$Q199)</f>
        <v>3.5708867651695897E-7</v>
      </c>
      <c r="Q200" s="1">
        <f t="shared" si="32"/>
        <v>2.832036037227595E-8</v>
      </c>
      <c r="R200" s="27" t="str">
        <f>IF(N200&gt;Summary!$E$45,"",Q200)</f>
        <v/>
      </c>
      <c r="T200">
        <f t="shared" si="33"/>
        <v>179</v>
      </c>
      <c r="U200">
        <f>Summary!$E$44*(T200-0.5)</f>
        <v>1606.5</v>
      </c>
      <c r="V200" s="1">
        <f>Summary!$E$32-SUM('Crossing Event Calculation'!$W$22:$W199)</f>
        <v>2.2704655451688538E-4</v>
      </c>
      <c r="W200" s="1">
        <f t="shared" si="34"/>
        <v>1.0287578099832365E-5</v>
      </c>
      <c r="X200" s="27" t="str">
        <f>IF(T200&gt;Summary!$E$45,"",W200)</f>
        <v/>
      </c>
      <c r="AA200">
        <f t="shared" si="35"/>
        <v>179</v>
      </c>
      <c r="AB200">
        <f>Summary!$F$44*(AA200-0.5)</f>
        <v>1285.1999999999998</v>
      </c>
      <c r="AC200" s="1">
        <f>IF(Summary!F$41=1,0,Summary!$F$31*(Summary!$F$41)*(1-Summary!$F$41)^$A199)</f>
        <v>8.1348522244824684E-19</v>
      </c>
      <c r="AD200" s="1" t="str">
        <f>IF(AA200&gt;Summary!$F$45,"",AC200)</f>
        <v/>
      </c>
      <c r="AG200">
        <f t="shared" si="36"/>
        <v>179</v>
      </c>
      <c r="AH200">
        <f>Summary!$F$44*(AG200-0.5)</f>
        <v>1285.1999999999998</v>
      </c>
      <c r="AI200" s="1">
        <f>Summary!$F$32-SUM('Crossing Event Calculation'!$AJ$22:$AJ199)</f>
        <v>1.029109020223018E-9</v>
      </c>
      <c r="AJ200" s="1">
        <f t="shared" si="39"/>
        <v>1.1254252898173533E-10</v>
      </c>
      <c r="AK200" s="27" t="str">
        <f>IF(AG200&gt;Summary!$F$45,"",AJ200)</f>
        <v/>
      </c>
      <c r="AN200">
        <f t="shared" si="37"/>
        <v>179</v>
      </c>
      <c r="AO200">
        <f>Summary!$F$44*(AN200-0.5)</f>
        <v>1285.1999999999998</v>
      </c>
      <c r="AP200" s="1">
        <f>Summary!$F$32-SUM('Crossing Event Calculation'!$AQ$22:$AQ199)</f>
        <v>2.188068685937683E-5</v>
      </c>
      <c r="AQ200" s="1">
        <f t="shared" si="40"/>
        <v>1.2707861740174046E-6</v>
      </c>
      <c r="AR200" s="27" t="str">
        <f>IF(AN200&gt;Summary!$F$45,"",AQ200)</f>
        <v/>
      </c>
      <c r="AT200">
        <f t="shared" si="38"/>
        <v>179</v>
      </c>
      <c r="AU200">
        <f>Summary!$F$44*(AT200-0.5)</f>
        <v>1285.1999999999998</v>
      </c>
      <c r="AV200" s="1">
        <f>Summary!$F$32-SUM('Crossing Event Calculation'!$AW$22:$AW199)</f>
        <v>6.1192379463598234E-3</v>
      </c>
      <c r="AW200" s="1">
        <f t="shared" si="41"/>
        <v>1.7006974720217677E-4</v>
      </c>
      <c r="AX200" s="27" t="str">
        <f>IF(AT200&gt;Summary!$F$45,"",AW200)</f>
        <v/>
      </c>
    </row>
    <row r="201" spans="1:50">
      <c r="A201">
        <f t="shared" si="28"/>
        <v>180</v>
      </c>
      <c r="B201">
        <f>Summary!$E$44*(A201-0.5)</f>
        <v>1615.5</v>
      </c>
      <c r="C201" s="1">
        <f>IF(Summary!E$41=1,0,Summary!$E$31*(Summary!$E$41)*(1-Summary!$E$41)^$A200)</f>
        <v>5.7783941565982224E-19</v>
      </c>
      <c r="D201" s="1" t="str">
        <f>IF(A201&gt;Summary!$E$45,"",C201)</f>
        <v/>
      </c>
      <c r="G201">
        <f t="shared" si="29"/>
        <v>180</v>
      </c>
      <c r="H201">
        <f>Summary!$E$44*(G201-0.5)</f>
        <v>1615.5</v>
      </c>
      <c r="I201" s="1">
        <f>Summary!$E$32-SUM('Crossing Event Calculation'!$J$22:$J200)</f>
        <v>4.1677994389033302E-11</v>
      </c>
      <c r="J201" s="1">
        <f t="shared" si="30"/>
        <v>5.1816103848240881E-12</v>
      </c>
      <c r="K201" s="27" t="str">
        <f>IF(G201&gt;Summary!$E$45,"",J201)</f>
        <v/>
      </c>
      <c r="N201">
        <f t="shared" si="31"/>
        <v>180</v>
      </c>
      <c r="O201">
        <f>Summary!$E$44*(N201-0.5)</f>
        <v>1615.5</v>
      </c>
      <c r="P201" s="1">
        <f>Summary!$E$32-SUM('Crossing Event Calculation'!$Q$22:$Q200)</f>
        <v>3.2876831612682622E-7</v>
      </c>
      <c r="Q201" s="1">
        <f t="shared" si="32"/>
        <v>2.6074299758020662E-8</v>
      </c>
      <c r="R201" s="27" t="str">
        <f>IF(N201&gt;Summary!$E$45,"",Q201)</f>
        <v/>
      </c>
      <c r="T201">
        <f t="shared" si="33"/>
        <v>180</v>
      </c>
      <c r="U201">
        <f>Summary!$E$44*(T201-0.5)</f>
        <v>1615.5</v>
      </c>
      <c r="V201" s="1">
        <f>Summary!$E$32-SUM('Crossing Event Calculation'!$W$22:$W200)</f>
        <v>2.1675897641704189E-4</v>
      </c>
      <c r="W201" s="1">
        <f t="shared" si="34"/>
        <v>9.8214434633237372E-6</v>
      </c>
      <c r="X201" s="27" t="str">
        <f>IF(T201&gt;Summary!$E$45,"",W201)</f>
        <v/>
      </c>
      <c r="AA201">
        <f t="shared" si="35"/>
        <v>180</v>
      </c>
      <c r="AB201">
        <f>Summary!$F$44*(AA201-0.5)</f>
        <v>1292.3999999999999</v>
      </c>
      <c r="AC201" s="1">
        <f>IF(Summary!F$41=1,0,Summary!$F$31*(Summary!$F$41)*(1-Summary!$F$41)^$A200)</f>
        <v>6.5078817795859747E-19</v>
      </c>
      <c r="AD201" s="1" t="str">
        <f>IF(AA201&gt;Summary!$F$45,"",AC201)</f>
        <v/>
      </c>
      <c r="AG201">
        <f t="shared" si="36"/>
        <v>180</v>
      </c>
      <c r="AH201">
        <f>Summary!$F$44*(AG201-0.5)</f>
        <v>1292.3999999999999</v>
      </c>
      <c r="AI201" s="1">
        <f>Summary!$F$32-SUM('Crossing Event Calculation'!$AJ$22:$AJ200)</f>
        <v>9.165664893728831E-10</v>
      </c>
      <c r="AJ201" s="1">
        <f t="shared" si="39"/>
        <v>1.002349689555543E-10</v>
      </c>
      <c r="AK201" s="27" t="str">
        <f>IF(AG201&gt;Summary!$F$45,"",AJ201)</f>
        <v/>
      </c>
      <c r="AN201">
        <f t="shared" si="37"/>
        <v>180</v>
      </c>
      <c r="AO201">
        <f>Summary!$F$44*(AN201-0.5)</f>
        <v>1292.3999999999999</v>
      </c>
      <c r="AP201" s="1">
        <f>Summary!$F$32-SUM('Crossing Event Calculation'!$AQ$22:$AQ200)</f>
        <v>2.060990068530888E-5</v>
      </c>
      <c r="AQ201" s="1">
        <f t="shared" si="40"/>
        <v>1.1969814753570438E-6</v>
      </c>
      <c r="AR201" s="27" t="str">
        <f>IF(AN201&gt;Summary!$F$45,"",AQ201)</f>
        <v/>
      </c>
      <c r="AT201">
        <f t="shared" si="38"/>
        <v>180</v>
      </c>
      <c r="AU201">
        <f>Summary!$F$44*(AT201-0.5)</f>
        <v>1292.3999999999999</v>
      </c>
      <c r="AV201" s="1">
        <f>Summary!$F$32-SUM('Crossing Event Calculation'!$AW$22:$AW200)</f>
        <v>5.949168199157695E-3</v>
      </c>
      <c r="AW201" s="1">
        <f t="shared" si="41"/>
        <v>1.6534306078028172E-4</v>
      </c>
      <c r="AX201" s="27" t="str">
        <f>IF(AT201&gt;Summary!$F$45,"",AW201)</f>
        <v/>
      </c>
    </row>
    <row r="202" spans="1:50">
      <c r="A202">
        <f t="shared" si="28"/>
        <v>181</v>
      </c>
      <c r="B202">
        <f>Summary!$E$44*(A202-0.5)</f>
        <v>1624.5</v>
      </c>
      <c r="C202" s="1">
        <f>IF(Summary!E$41=1,0,Summary!$E$31*(Summary!$E$41)*(1-Summary!$E$41)^$A201)</f>
        <v>4.62271532527858E-19</v>
      </c>
      <c r="D202" s="1" t="str">
        <f>IF(A202&gt;Summary!$E$45,"",C202)</f>
        <v/>
      </c>
      <c r="G202">
        <f t="shared" si="29"/>
        <v>181</v>
      </c>
      <c r="H202">
        <f>Summary!$E$44*(G202-0.5)</f>
        <v>1624.5</v>
      </c>
      <c r="I202" s="1">
        <f>Summary!$E$32-SUM('Crossing Event Calculation'!$J$22:$J201)</f>
        <v>3.6496361488502771E-11</v>
      </c>
      <c r="J202" s="1">
        <f t="shared" si="30"/>
        <v>4.537404653686508E-12</v>
      </c>
      <c r="K202" s="27" t="str">
        <f>IF(G202&gt;Summary!$E$45,"",J202)</f>
        <v/>
      </c>
      <c r="N202">
        <f t="shared" si="31"/>
        <v>181</v>
      </c>
      <c r="O202">
        <f>Summary!$E$44*(N202-0.5)</f>
        <v>1624.5</v>
      </c>
      <c r="P202" s="1">
        <f>Summary!$E$32-SUM('Crossing Event Calculation'!$Q$22:$Q201)</f>
        <v>3.0269401640747873E-7</v>
      </c>
      <c r="Q202" s="1">
        <f t="shared" si="32"/>
        <v>2.4006372060874587E-8</v>
      </c>
      <c r="R202" s="27" t="str">
        <f>IF(N202&gt;Summary!$E$45,"",Q202)</f>
        <v/>
      </c>
      <c r="T202">
        <f t="shared" si="33"/>
        <v>181</v>
      </c>
      <c r="U202">
        <f>Summary!$E$44*(T202-0.5)</f>
        <v>1624.5</v>
      </c>
      <c r="V202" s="1">
        <f>Summary!$E$32-SUM('Crossing Event Calculation'!$W$22:$W201)</f>
        <v>2.0693753295375483E-4</v>
      </c>
      <c r="W202" s="1">
        <f t="shared" si="34"/>
        <v>9.3764295898622061E-6</v>
      </c>
      <c r="X202" s="27" t="str">
        <f>IF(T202&gt;Summary!$E$45,"",W202)</f>
        <v/>
      </c>
      <c r="AA202">
        <f t="shared" si="35"/>
        <v>181</v>
      </c>
      <c r="AB202">
        <f>Summary!$F$44*(AA202-0.5)</f>
        <v>1299.5999999999999</v>
      </c>
      <c r="AC202" s="1">
        <f>IF(Summary!F$41=1,0,Summary!$F$31*(Summary!$F$41)*(1-Summary!$F$41)^$A201)</f>
        <v>5.2063054236687827E-19</v>
      </c>
      <c r="AD202" s="1" t="str">
        <f>IF(AA202&gt;Summary!$F$45,"",AC202)</f>
        <v/>
      </c>
      <c r="AG202">
        <f t="shared" si="36"/>
        <v>181</v>
      </c>
      <c r="AH202">
        <f>Summary!$F$44*(AG202-0.5)</f>
        <v>1299.5999999999999</v>
      </c>
      <c r="AI202" s="1">
        <f>Summary!$F$32-SUM('Crossing Event Calculation'!$AJ$22:$AJ201)</f>
        <v>8.1633155790683531E-10</v>
      </c>
      <c r="AJ202" s="1">
        <f t="shared" si="39"/>
        <v>8.9273358030158558E-11</v>
      </c>
      <c r="AK202" s="27" t="str">
        <f>IF(AG202&gt;Summary!$F$45,"",AJ202)</f>
        <v/>
      </c>
      <c r="AN202">
        <f t="shared" si="37"/>
        <v>181</v>
      </c>
      <c r="AO202">
        <f>Summary!$F$44*(AN202-0.5)</f>
        <v>1299.5999999999999</v>
      </c>
      <c r="AP202" s="1">
        <f>Summary!$F$32-SUM('Crossing Event Calculation'!$AQ$22:$AQ201)</f>
        <v>1.9412919209926827E-5</v>
      </c>
      <c r="AQ202" s="1">
        <f t="shared" si="40"/>
        <v>1.1274632047814285E-6</v>
      </c>
      <c r="AR202" s="27" t="str">
        <f>IF(AN202&gt;Summary!$F$45,"",AQ202)</f>
        <v/>
      </c>
      <c r="AT202">
        <f t="shared" si="38"/>
        <v>181</v>
      </c>
      <c r="AU202">
        <f>Summary!$F$44*(AT202-0.5)</f>
        <v>1299.5999999999999</v>
      </c>
      <c r="AV202" s="1">
        <f>Summary!$F$32-SUM('Crossing Event Calculation'!$AW$22:$AW201)</f>
        <v>5.7838251383773853E-3</v>
      </c>
      <c r="AW202" s="1">
        <f t="shared" si="41"/>
        <v>1.6074774142923911E-4</v>
      </c>
      <c r="AX202" s="27" t="str">
        <f>IF(AT202&gt;Summary!$F$45,"",AW202)</f>
        <v/>
      </c>
    </row>
    <row r="203" spans="1:50">
      <c r="A203">
        <f t="shared" si="28"/>
        <v>182</v>
      </c>
      <c r="B203">
        <f>Summary!$E$44*(A203-0.5)</f>
        <v>1633.5</v>
      </c>
      <c r="C203" s="1">
        <f>IF(Summary!E$41=1,0,Summary!$E$31*(Summary!$E$41)*(1-Summary!$E$41)^$A202)</f>
        <v>3.698172260222864E-19</v>
      </c>
      <c r="D203" s="1" t="str">
        <f>IF(A203&gt;Summary!$E$45,"",C203)</f>
        <v/>
      </c>
      <c r="G203">
        <f t="shared" si="29"/>
        <v>182</v>
      </c>
      <c r="H203">
        <f>Summary!$E$44*(G203-0.5)</f>
        <v>1633.5</v>
      </c>
      <c r="I203" s="1">
        <f>Summary!$E$32-SUM('Crossing Event Calculation'!$J$22:$J202)</f>
        <v>3.1958991009162219E-11</v>
      </c>
      <c r="J203" s="1">
        <f t="shared" si="30"/>
        <v>3.9732967511783287E-12</v>
      </c>
      <c r="K203" s="27" t="str">
        <f>IF(G203&gt;Summary!$E$45,"",J203)</f>
        <v/>
      </c>
      <c r="N203">
        <f t="shared" si="31"/>
        <v>182</v>
      </c>
      <c r="O203">
        <f>Summary!$E$44*(N203-0.5)</f>
        <v>1633.5</v>
      </c>
      <c r="P203" s="1">
        <f>Summary!$E$32-SUM('Crossing Event Calculation'!$Q$22:$Q202)</f>
        <v>2.7868764429506143E-7</v>
      </c>
      <c r="Q203" s="1">
        <f t="shared" si="32"/>
        <v>2.2102449718429979E-8</v>
      </c>
      <c r="R203" s="27" t="str">
        <f>IF(N203&gt;Summary!$E$45,"",Q203)</f>
        <v/>
      </c>
      <c r="T203">
        <f t="shared" si="33"/>
        <v>182</v>
      </c>
      <c r="U203">
        <f>Summary!$E$44*(T203-0.5)</f>
        <v>1633.5</v>
      </c>
      <c r="V203" s="1">
        <f>Summary!$E$32-SUM('Crossing Event Calculation'!$W$22:$W202)</f>
        <v>1.9756110336388577E-4</v>
      </c>
      <c r="W203" s="1">
        <f t="shared" si="34"/>
        <v>8.9515794884871449E-6</v>
      </c>
      <c r="X203" s="27" t="str">
        <f>IF(T203&gt;Summary!$E$45,"",W203)</f>
        <v/>
      </c>
      <c r="AA203">
        <f t="shared" si="35"/>
        <v>182</v>
      </c>
      <c r="AB203">
        <f>Summary!$F$44*(AA203-0.5)</f>
        <v>1306.8</v>
      </c>
      <c r="AC203" s="1">
        <f>IF(Summary!F$41=1,0,Summary!$F$31*(Summary!$F$41)*(1-Summary!$F$41)^$A202)</f>
        <v>4.1650443389350263E-19</v>
      </c>
      <c r="AD203" s="1" t="str">
        <f>IF(AA203&gt;Summary!$F$45,"",AC203)</f>
        <v/>
      </c>
      <c r="AG203">
        <f t="shared" si="36"/>
        <v>182</v>
      </c>
      <c r="AH203">
        <f>Summary!$F$44*(AG203-0.5)</f>
        <v>1306.8</v>
      </c>
      <c r="AI203" s="1">
        <f>Summary!$F$32-SUM('Crossing Event Calculation'!$AJ$22:$AJ202)</f>
        <v>7.2705819142981909E-10</v>
      </c>
      <c r="AJ203" s="1">
        <f t="shared" si="39"/>
        <v>7.951049497425085E-11</v>
      </c>
      <c r="AK203" s="27" t="str">
        <f>IF(AG203&gt;Summary!$F$45,"",AJ203)</f>
        <v/>
      </c>
      <c r="AN203">
        <f t="shared" si="37"/>
        <v>182</v>
      </c>
      <c r="AO203">
        <f>Summary!$F$44*(AN203-0.5)</f>
        <v>1306.8</v>
      </c>
      <c r="AP203" s="1">
        <f>Summary!$F$32-SUM('Crossing Event Calculation'!$AQ$22:$AQ202)</f>
        <v>1.8285456005129319E-5</v>
      </c>
      <c r="AQ203" s="1">
        <f t="shared" si="40"/>
        <v>1.0619824151893036E-6</v>
      </c>
      <c r="AR203" s="27" t="str">
        <f>IF(AN203&gt;Summary!$F$45,"",AQ203)</f>
        <v/>
      </c>
      <c r="AT203">
        <f t="shared" si="38"/>
        <v>182</v>
      </c>
      <c r="AU203">
        <f>Summary!$F$44*(AT203-0.5)</f>
        <v>1306.8</v>
      </c>
      <c r="AV203" s="1">
        <f>Summary!$F$32-SUM('Crossing Event Calculation'!$AW$22:$AW202)</f>
        <v>5.6230773969481174E-3</v>
      </c>
      <c r="AW203" s="1">
        <f t="shared" si="41"/>
        <v>1.5628013811198955E-4</v>
      </c>
      <c r="AX203" s="27" t="str">
        <f>IF(AT203&gt;Summary!$F$45,"",AW203)</f>
        <v/>
      </c>
    </row>
    <row r="204" spans="1:50">
      <c r="A204">
        <f t="shared" si="28"/>
        <v>183</v>
      </c>
      <c r="B204">
        <f>Summary!$E$44*(A204-0.5)</f>
        <v>1642.5</v>
      </c>
      <c r="C204" s="1">
        <f>IF(Summary!E$41=1,0,Summary!$E$31*(Summary!$E$41)*(1-Summary!$E$41)^$A203)</f>
        <v>2.9585378081782915E-19</v>
      </c>
      <c r="D204" s="1" t="str">
        <f>IF(A204&gt;Summary!$E$45,"",C204)</f>
        <v/>
      </c>
      <c r="G204">
        <f t="shared" si="29"/>
        <v>183</v>
      </c>
      <c r="H204">
        <f>Summary!$E$44*(G204-0.5)</f>
        <v>1642.5</v>
      </c>
      <c r="I204" s="1">
        <f>Summary!$E$32-SUM('Crossing Event Calculation'!$J$22:$J203)</f>
        <v>2.7985724848633708E-11</v>
      </c>
      <c r="J204" s="1">
        <f t="shared" si="30"/>
        <v>3.4793210332756948E-12</v>
      </c>
      <c r="K204" s="27" t="str">
        <f>IF(G204&gt;Summary!$E$45,"",J204)</f>
        <v/>
      </c>
      <c r="N204">
        <f t="shared" si="31"/>
        <v>183</v>
      </c>
      <c r="O204">
        <f>Summary!$E$44*(N204-0.5)</f>
        <v>1642.5</v>
      </c>
      <c r="P204" s="1">
        <f>Summary!$E$32-SUM('Crossing Event Calculation'!$Q$22:$Q203)</f>
        <v>2.5658519453575224E-7</v>
      </c>
      <c r="Q204" s="1">
        <f t="shared" si="32"/>
        <v>2.0349525631339717E-8</v>
      </c>
      <c r="R204" s="27" t="str">
        <f>IF(N204&gt;Summary!$E$45,"",Q204)</f>
        <v/>
      </c>
      <c r="T204">
        <f t="shared" si="33"/>
        <v>183</v>
      </c>
      <c r="U204">
        <f>Summary!$E$44*(T204-0.5)</f>
        <v>1642.5</v>
      </c>
      <c r="V204" s="1">
        <f>Summary!$E$32-SUM('Crossing Event Calculation'!$W$22:$W203)</f>
        <v>1.8860952387544927E-4</v>
      </c>
      <c r="W204" s="1">
        <f t="shared" si="34"/>
        <v>8.5459795299231428E-6</v>
      </c>
      <c r="X204" s="27" t="str">
        <f>IF(T204&gt;Summary!$E$45,"",W204)</f>
        <v/>
      </c>
      <c r="AA204">
        <f t="shared" si="35"/>
        <v>183</v>
      </c>
      <c r="AB204">
        <f>Summary!$F$44*(AA204-0.5)</f>
        <v>1313.9999999999998</v>
      </c>
      <c r="AC204" s="1">
        <f>IF(Summary!F$41=1,0,Summary!$F$31*(Summary!$F$41)*(1-Summary!$F$41)^$A203)</f>
        <v>3.3320354711480212E-19</v>
      </c>
      <c r="AD204" s="1" t="str">
        <f>IF(AA204&gt;Summary!$F$45,"",AC204)</f>
        <v/>
      </c>
      <c r="AG204">
        <f t="shared" si="36"/>
        <v>183</v>
      </c>
      <c r="AH204">
        <f>Summary!$F$44*(AG204-0.5)</f>
        <v>1313.9999999999998</v>
      </c>
      <c r="AI204" s="1">
        <f>Summary!$F$32-SUM('Crossing Event Calculation'!$AJ$22:$AJ203)</f>
        <v>6.4754768214214664E-10</v>
      </c>
      <c r="AJ204" s="1">
        <f t="shared" si="39"/>
        <v>7.0815290073684321E-11</v>
      </c>
      <c r="AK204" s="27" t="str">
        <f>IF(AG204&gt;Summary!$F$45,"",AJ204)</f>
        <v/>
      </c>
      <c r="AN204">
        <f t="shared" si="37"/>
        <v>183</v>
      </c>
      <c r="AO204">
        <f>Summary!$F$44*(AN204-0.5)</f>
        <v>1313.9999999999998</v>
      </c>
      <c r="AP204" s="1">
        <f>Summary!$F$32-SUM('Crossing Event Calculation'!$AQ$22:$AQ203)</f>
        <v>1.7223473589900173E-5</v>
      </c>
      <c r="AQ204" s="1">
        <f t="shared" si="40"/>
        <v>1.0003046178241598E-6</v>
      </c>
      <c r="AR204" s="27" t="str">
        <f>IF(AN204&gt;Summary!$F$45,"",AQ204)</f>
        <v/>
      </c>
      <c r="AT204">
        <f t="shared" si="38"/>
        <v>183</v>
      </c>
      <c r="AU204">
        <f>Summary!$F$44*(AT204-0.5)</f>
        <v>1313.9999999999998</v>
      </c>
      <c r="AV204" s="1">
        <f>Summary!$F$32-SUM('Crossing Event Calculation'!$AW$22:$AW203)</f>
        <v>5.4667972588361424E-3</v>
      </c>
      <c r="AW204" s="1">
        <f t="shared" si="41"/>
        <v>1.5193670126341339E-4</v>
      </c>
      <c r="AX204" s="27" t="str">
        <f>IF(AT204&gt;Summary!$F$45,"",AW204)</f>
        <v/>
      </c>
    </row>
    <row r="205" spans="1:50">
      <c r="A205">
        <f t="shared" si="28"/>
        <v>184</v>
      </c>
      <c r="B205">
        <f>Summary!$E$44*(A205-0.5)</f>
        <v>1651.5</v>
      </c>
      <c r="C205" s="1">
        <f>IF(Summary!E$41=1,0,Summary!$E$31*(Summary!$E$41)*(1-Summary!$E$41)^$A204)</f>
        <v>2.3668302465426335E-19</v>
      </c>
      <c r="D205" s="1" t="str">
        <f>IF(A205&gt;Summary!$E$45,"",C205)</f>
        <v/>
      </c>
      <c r="G205">
        <f t="shared" si="29"/>
        <v>184</v>
      </c>
      <c r="H205">
        <f>Summary!$E$44*(G205-0.5)</f>
        <v>1651.5</v>
      </c>
      <c r="I205" s="1">
        <f>Summary!$E$32-SUM('Crossing Event Calculation'!$J$22:$J204)</f>
        <v>2.450639691176093E-11</v>
      </c>
      <c r="J205" s="1">
        <f t="shared" si="30"/>
        <v>3.0467541107499702E-12</v>
      </c>
      <c r="K205" s="27" t="str">
        <f>IF(G205&gt;Summary!$E$45,"",J205)</f>
        <v/>
      </c>
      <c r="N205">
        <f t="shared" si="31"/>
        <v>184</v>
      </c>
      <c r="O205">
        <f>Summary!$E$44*(N205-0.5)</f>
        <v>1651.5</v>
      </c>
      <c r="P205" s="1">
        <f>Summary!$E$32-SUM('Crossing Event Calculation'!$Q$22:$Q204)</f>
        <v>2.3623566891561865E-7</v>
      </c>
      <c r="Q205" s="1">
        <f t="shared" si="32"/>
        <v>1.8735624276112408E-8</v>
      </c>
      <c r="R205" s="27" t="str">
        <f>IF(N205&gt;Summary!$E$45,"",Q205)</f>
        <v/>
      </c>
      <c r="T205">
        <f t="shared" si="33"/>
        <v>184</v>
      </c>
      <c r="U205">
        <f>Summary!$E$44*(T205-0.5)</f>
        <v>1651.5</v>
      </c>
      <c r="V205" s="1">
        <f>Summary!$E$32-SUM('Crossing Event Calculation'!$W$22:$W204)</f>
        <v>1.8006354434552119E-4</v>
      </c>
      <c r="W205" s="1">
        <f t="shared" si="34"/>
        <v>8.1587574818247847E-6</v>
      </c>
      <c r="X205" s="27" t="str">
        <f>IF(T205&gt;Summary!$E$45,"",W205)</f>
        <v/>
      </c>
      <c r="AA205">
        <f t="shared" si="35"/>
        <v>184</v>
      </c>
      <c r="AB205">
        <f>Summary!$F$44*(AA205-0.5)</f>
        <v>1321.1999999999998</v>
      </c>
      <c r="AC205" s="1">
        <f>IF(Summary!F$41=1,0,Summary!$F$31*(Summary!$F$41)*(1-Summary!$F$41)^$A204)</f>
        <v>2.6656283769184169E-19</v>
      </c>
      <c r="AD205" s="1" t="str">
        <f>IF(AA205&gt;Summary!$F$45,"",AC205)</f>
        <v/>
      </c>
      <c r="AG205">
        <f t="shared" si="36"/>
        <v>184</v>
      </c>
      <c r="AH205">
        <f>Summary!$F$44*(AG205-0.5)</f>
        <v>1321.1999999999998</v>
      </c>
      <c r="AI205" s="1">
        <f>Summary!$F$32-SUM('Crossing Event Calculation'!$AJ$22:$AJ204)</f>
        <v>5.7673243958333842E-10</v>
      </c>
      <c r="AJ205" s="1">
        <f t="shared" si="39"/>
        <v>6.3070992500336672E-11</v>
      </c>
      <c r="AK205" s="27" t="str">
        <f>IF(AG205&gt;Summary!$F$45,"",AJ205)</f>
        <v/>
      </c>
      <c r="AN205">
        <f t="shared" si="37"/>
        <v>184</v>
      </c>
      <c r="AO205">
        <f>Summary!$F$44*(AN205-0.5)</f>
        <v>1321.1999999999998</v>
      </c>
      <c r="AP205" s="1">
        <f>Summary!$F$32-SUM('Crossing Event Calculation'!$AQ$22:$AQ204)</f>
        <v>1.6223168972095969E-5</v>
      </c>
      <c r="AQ205" s="1">
        <f t="shared" si="40"/>
        <v>9.4220894257041008E-7</v>
      </c>
      <c r="AR205" s="27" t="str">
        <f>IF(AN205&gt;Summary!$F$45,"",AQ205)</f>
        <v/>
      </c>
      <c r="AT205">
        <f t="shared" si="38"/>
        <v>184</v>
      </c>
      <c r="AU205">
        <f>Summary!$F$44*(AT205-0.5)</f>
        <v>1321.1999999999998</v>
      </c>
      <c r="AV205" s="1">
        <f>Summary!$F$32-SUM('Crossing Event Calculation'!$AW$22:$AW204)</f>
        <v>5.314860557572687E-3</v>
      </c>
      <c r="AW205" s="1">
        <f t="shared" si="41"/>
        <v>1.4771397997015496E-4</v>
      </c>
      <c r="AX205" s="27" t="str">
        <f>IF(AT205&gt;Summary!$F$45,"",AW205)</f>
        <v/>
      </c>
    </row>
    <row r="206" spans="1:50">
      <c r="A206">
        <f t="shared" si="28"/>
        <v>185</v>
      </c>
      <c r="B206">
        <f>Summary!$E$44*(A206-0.5)</f>
        <v>1660.5</v>
      </c>
      <c r="C206" s="1">
        <f>IF(Summary!E$41=1,0,Summary!$E$31*(Summary!$E$41)*(1-Summary!$E$41)^$A205)</f>
        <v>1.8934641972341067E-19</v>
      </c>
      <c r="D206" s="1" t="str">
        <f>IF(A206&gt;Summary!$E$45,"",C206)</f>
        <v/>
      </c>
      <c r="G206">
        <f t="shared" si="29"/>
        <v>185</v>
      </c>
      <c r="H206">
        <f>Summary!$E$44*(G206-0.5)</f>
        <v>1660.5</v>
      </c>
      <c r="I206" s="1">
        <f>Summary!$E$32-SUM('Crossing Event Calculation'!$J$22:$J205)</f>
        <v>2.1459611865282113E-11</v>
      </c>
      <c r="J206" s="1">
        <f t="shared" si="30"/>
        <v>2.6679630180260968E-12</v>
      </c>
      <c r="K206" s="27" t="str">
        <f>IF(G206&gt;Summary!$E$45,"",J206)</f>
        <v/>
      </c>
      <c r="N206">
        <f t="shared" si="31"/>
        <v>185</v>
      </c>
      <c r="O206">
        <f>Summary!$E$44*(N206-0.5)</f>
        <v>1660.5</v>
      </c>
      <c r="P206" s="1">
        <f>Summary!$E$32-SUM('Crossing Event Calculation'!$Q$22:$Q205)</f>
        <v>2.1750004464138328E-7</v>
      </c>
      <c r="Q206" s="1">
        <f t="shared" si="32"/>
        <v>1.7249719888380565E-8</v>
      </c>
      <c r="R206" s="27" t="str">
        <f>IF(N206&gt;Summary!$E$45,"",Q206)</f>
        <v/>
      </c>
      <c r="T206">
        <f t="shared" si="33"/>
        <v>185</v>
      </c>
      <c r="U206">
        <f>Summary!$E$44*(T206-0.5)</f>
        <v>1660.5</v>
      </c>
      <c r="V206" s="1">
        <f>Summary!$E$32-SUM('Crossing Event Calculation'!$W$22:$W205)</f>
        <v>1.7190478686368582E-4</v>
      </c>
      <c r="W206" s="1">
        <f t="shared" si="34"/>
        <v>7.7890806330808392E-6</v>
      </c>
      <c r="X206" s="27" t="str">
        <f>IF(T206&gt;Summary!$E$45,"",W206)</f>
        <v/>
      </c>
      <c r="AA206">
        <f t="shared" si="35"/>
        <v>185</v>
      </c>
      <c r="AB206">
        <f>Summary!$F$44*(AA206-0.5)</f>
        <v>1328.3999999999999</v>
      </c>
      <c r="AC206" s="1">
        <f>IF(Summary!F$41=1,0,Summary!$F$31*(Summary!$F$41)*(1-Summary!$F$41)^$A205)</f>
        <v>2.1325027015347335E-19</v>
      </c>
      <c r="AD206" s="1" t="str">
        <f>IF(AA206&gt;Summary!$F$45,"",AC206)</f>
        <v/>
      </c>
      <c r="AG206">
        <f t="shared" si="36"/>
        <v>185</v>
      </c>
      <c r="AH206">
        <f>Summary!$F$44*(AG206-0.5)</f>
        <v>1328.3999999999999</v>
      </c>
      <c r="AI206" s="1">
        <f>Summary!$F$32-SUM('Crossing Event Calculation'!$AJ$22:$AJ205)</f>
        <v>5.1366144671050051E-10</v>
      </c>
      <c r="AJ206" s="1">
        <f t="shared" si="39"/>
        <v>5.617359980062062E-11</v>
      </c>
      <c r="AK206" s="27" t="str">
        <f>IF(AG206&gt;Summary!$F$45,"",AJ206)</f>
        <v/>
      </c>
      <c r="AN206">
        <f t="shared" si="37"/>
        <v>185</v>
      </c>
      <c r="AO206">
        <f>Summary!$F$44*(AN206-0.5)</f>
        <v>1328.3999999999999</v>
      </c>
      <c r="AP206" s="1">
        <f>Summary!$F$32-SUM('Crossing Event Calculation'!$AQ$22:$AQ205)</f>
        <v>1.5280960029562252E-5</v>
      </c>
      <c r="AQ206" s="1">
        <f t="shared" si="40"/>
        <v>8.8748734699607858E-7</v>
      </c>
      <c r="AR206" s="27" t="str">
        <f>IF(AN206&gt;Summary!$F$45,"",AQ206)</f>
        <v/>
      </c>
      <c r="AT206">
        <f t="shared" si="38"/>
        <v>185</v>
      </c>
      <c r="AU206">
        <f>Summary!$F$44*(AT206-0.5)</f>
        <v>1328.3999999999999</v>
      </c>
      <c r="AV206" s="1">
        <f>Summary!$F$32-SUM('Crossing Event Calculation'!$AW$22:$AW205)</f>
        <v>5.1671465776025327E-3</v>
      </c>
      <c r="AW206" s="1">
        <f t="shared" si="41"/>
        <v>1.4360861922883982E-4</v>
      </c>
      <c r="AX206" s="27" t="str">
        <f>IF(AT206&gt;Summary!$F$45,"",AW206)</f>
        <v/>
      </c>
    </row>
    <row r="207" spans="1:50">
      <c r="A207">
        <f t="shared" si="28"/>
        <v>186</v>
      </c>
      <c r="B207">
        <f>Summary!$E$44*(A207-0.5)</f>
        <v>1669.5</v>
      </c>
      <c r="C207" s="1">
        <f>IF(Summary!E$41=1,0,Summary!$E$31*(Summary!$E$41)*(1-Summary!$E$41)^$A206)</f>
        <v>1.5147713577872854E-19</v>
      </c>
      <c r="D207" s="1" t="str">
        <f>IF(A207&gt;Summary!$E$45,"",C207)</f>
        <v/>
      </c>
      <c r="G207">
        <f t="shared" si="29"/>
        <v>186</v>
      </c>
      <c r="H207">
        <f>Summary!$E$44*(G207-0.5)</f>
        <v>1669.5</v>
      </c>
      <c r="I207" s="1">
        <f>Summary!$E$32-SUM('Crossing Event Calculation'!$J$22:$J206)</f>
        <v>1.87916349148054E-11</v>
      </c>
      <c r="J207" s="1">
        <f t="shared" si="30"/>
        <v>2.3362671848720178E-12</v>
      </c>
      <c r="K207" s="27" t="str">
        <f>IF(G207&gt;Summary!$E$45,"",J207)</f>
        <v/>
      </c>
      <c r="N207">
        <f t="shared" si="31"/>
        <v>186</v>
      </c>
      <c r="O207">
        <f>Summary!$E$44*(N207-0.5)</f>
        <v>1669.5</v>
      </c>
      <c r="P207" s="1">
        <f>Summary!$E$32-SUM('Crossing Event Calculation'!$Q$22:$Q206)</f>
        <v>2.0025032476667093E-7</v>
      </c>
      <c r="Q207" s="1">
        <f t="shared" si="32"/>
        <v>1.5881661153117187E-8</v>
      </c>
      <c r="R207" s="27" t="str">
        <f>IF(N207&gt;Summary!$E$45,"",Q207)</f>
        <v/>
      </c>
      <c r="T207">
        <f t="shared" si="33"/>
        <v>186</v>
      </c>
      <c r="U207">
        <f>Summary!$E$44*(T207-0.5)</f>
        <v>1669.5</v>
      </c>
      <c r="V207" s="1">
        <f>Summary!$E$32-SUM('Crossing Event Calculation'!$W$22:$W206)</f>
        <v>1.6411570623064975E-4</v>
      </c>
      <c r="W207" s="1">
        <f t="shared" si="34"/>
        <v>7.4361540030830645E-6</v>
      </c>
      <c r="X207" s="27" t="str">
        <f>IF(T207&gt;Summary!$E$45,"",W207)</f>
        <v/>
      </c>
      <c r="AA207">
        <f t="shared" si="35"/>
        <v>186</v>
      </c>
      <c r="AB207">
        <f>Summary!$F$44*(AA207-0.5)</f>
        <v>1335.6</v>
      </c>
      <c r="AC207" s="1">
        <f>IF(Summary!F$41=1,0,Summary!$F$31*(Summary!$F$41)*(1-Summary!$F$41)^$A206)</f>
        <v>1.706002161227787E-19</v>
      </c>
      <c r="AD207" s="1" t="str">
        <f>IF(AA207&gt;Summary!$F$45,"",AC207)</f>
        <v/>
      </c>
      <c r="AG207">
        <f t="shared" si="36"/>
        <v>186</v>
      </c>
      <c r="AH207">
        <f>Summary!$F$44*(AG207-0.5)</f>
        <v>1335.6</v>
      </c>
      <c r="AI207" s="1">
        <f>Summary!$F$32-SUM('Crossing Event Calculation'!$AJ$22:$AJ206)</f>
        <v>4.5748782540044886E-10</v>
      </c>
      <c r="AJ207" s="1">
        <f t="shared" si="39"/>
        <v>5.0030498068866784E-11</v>
      </c>
      <c r="AK207" s="27" t="str">
        <f>IF(AG207&gt;Summary!$F$45,"",AJ207)</f>
        <v/>
      </c>
      <c r="AN207">
        <f t="shared" si="37"/>
        <v>186</v>
      </c>
      <c r="AO207">
        <f>Summary!$F$44*(AN207-0.5)</f>
        <v>1335.6</v>
      </c>
      <c r="AP207" s="1">
        <f>Summary!$F$32-SUM('Crossing Event Calculation'!$AQ$22:$AQ206)</f>
        <v>1.4393472682616704E-5</v>
      </c>
      <c r="AQ207" s="1">
        <f t="shared" si="40"/>
        <v>8.3594387135648845E-7</v>
      </c>
      <c r="AR207" s="27" t="str">
        <f>IF(AN207&gt;Summary!$F$45,"",AQ207)</f>
        <v/>
      </c>
      <c r="AT207">
        <f t="shared" si="38"/>
        <v>186</v>
      </c>
      <c r="AU207">
        <f>Summary!$F$44*(AT207-0.5)</f>
        <v>1335.6</v>
      </c>
      <c r="AV207" s="1">
        <f>Summary!$F$32-SUM('Crossing Event Calculation'!$AW$22:$AW206)</f>
        <v>5.0235379583737361E-3</v>
      </c>
      <c r="AW207" s="1">
        <f t="shared" si="41"/>
        <v>1.3961735728047517E-4</v>
      </c>
      <c r="AX207" s="27" t="str">
        <f>IF(AT207&gt;Summary!$F$45,"",AW207)</f>
        <v/>
      </c>
    </row>
    <row r="208" spans="1:50">
      <c r="A208">
        <f t="shared" si="28"/>
        <v>187</v>
      </c>
      <c r="B208">
        <f>Summary!$E$44*(A208-0.5)</f>
        <v>1678.5</v>
      </c>
      <c r="C208" s="1">
        <f>IF(Summary!E$41=1,0,Summary!$E$31*(Summary!$E$41)*(1-Summary!$E$41)^$A207)</f>
        <v>1.2118170862298286E-19</v>
      </c>
      <c r="D208" s="1" t="str">
        <f>IF(A208&gt;Summary!$E$45,"",C208)</f>
        <v/>
      </c>
      <c r="G208">
        <f t="shared" si="29"/>
        <v>187</v>
      </c>
      <c r="H208">
        <f>Summary!$E$44*(G208-0.5)</f>
        <v>1678.5</v>
      </c>
      <c r="I208" s="1">
        <f>Summary!$E$32-SUM('Crossing Event Calculation'!$J$22:$J207)</f>
        <v>1.6455392604086683E-11</v>
      </c>
      <c r="J208" s="1">
        <f t="shared" si="30"/>
        <v>2.045814210919153E-12</v>
      </c>
      <c r="K208" s="27" t="str">
        <f>IF(G208&gt;Summary!$E$45,"",J208)</f>
        <v/>
      </c>
      <c r="N208">
        <f t="shared" si="31"/>
        <v>187</v>
      </c>
      <c r="O208">
        <f>Summary!$E$44*(N208-0.5)</f>
        <v>1678.5</v>
      </c>
      <c r="P208" s="1">
        <f>Summary!$E$32-SUM('Crossing Event Calculation'!$Q$22:$Q207)</f>
        <v>1.8436866355830972E-7</v>
      </c>
      <c r="Q208" s="1">
        <f t="shared" si="32"/>
        <v>1.4622101838276173E-8</v>
      </c>
      <c r="R208" s="27" t="str">
        <f>IF(N208&gt;Summary!$E$45,"",Q208)</f>
        <v/>
      </c>
      <c r="T208">
        <f t="shared" si="33"/>
        <v>187</v>
      </c>
      <c r="U208">
        <f>Summary!$E$44*(T208-0.5)</f>
        <v>1678.5</v>
      </c>
      <c r="V208" s="1">
        <f>Summary!$E$32-SUM('Crossing Event Calculation'!$W$22:$W207)</f>
        <v>1.5667955222753438E-4</v>
      </c>
      <c r="W208" s="1">
        <f t="shared" si="34"/>
        <v>7.0992186321314599E-6</v>
      </c>
      <c r="X208" s="27" t="str">
        <f>IF(T208&gt;Summary!$E$45,"",W208)</f>
        <v/>
      </c>
      <c r="AA208">
        <f t="shared" si="35"/>
        <v>187</v>
      </c>
      <c r="AB208">
        <f>Summary!$F$44*(AA208-0.5)</f>
        <v>1342.8</v>
      </c>
      <c r="AC208" s="1">
        <f>IF(Summary!F$41=1,0,Summary!$F$31*(Summary!$F$41)*(1-Summary!$F$41)^$A207)</f>
        <v>1.3648017289822299E-19</v>
      </c>
      <c r="AD208" s="1" t="str">
        <f>IF(AA208&gt;Summary!$F$45,"",AC208)</f>
        <v/>
      </c>
      <c r="AG208">
        <f t="shared" si="36"/>
        <v>187</v>
      </c>
      <c r="AH208">
        <f>Summary!$F$44*(AG208-0.5)</f>
        <v>1342.8</v>
      </c>
      <c r="AI208" s="1">
        <f>Summary!$F$32-SUM('Crossing Event Calculation'!$AJ$22:$AJ207)</f>
        <v>4.0745729013025311E-10</v>
      </c>
      <c r="AJ208" s="1">
        <f t="shared" si="39"/>
        <v>4.4559199251179289E-11</v>
      </c>
      <c r="AK208" s="27" t="str">
        <f>IF(AG208&gt;Summary!$F$45,"",AJ208)</f>
        <v/>
      </c>
      <c r="AN208">
        <f t="shared" si="37"/>
        <v>187</v>
      </c>
      <c r="AO208">
        <f>Summary!$F$44*(AN208-0.5)</f>
        <v>1342.8</v>
      </c>
      <c r="AP208" s="1">
        <f>Summary!$F$32-SUM('Crossing Event Calculation'!$AQ$22:$AQ207)</f>
        <v>1.3557528811269925E-5</v>
      </c>
      <c r="AQ208" s="1">
        <f t="shared" si="40"/>
        <v>7.87393936850807E-7</v>
      </c>
      <c r="AR208" s="27" t="str">
        <f>IF(AN208&gt;Summary!$F$45,"",AQ208)</f>
        <v/>
      </c>
      <c r="AT208">
        <f t="shared" si="38"/>
        <v>187</v>
      </c>
      <c r="AU208">
        <f>Summary!$F$44*(AT208-0.5)</f>
        <v>1342.8</v>
      </c>
      <c r="AV208" s="1">
        <f>Summary!$F$32-SUM('Crossing Event Calculation'!$AW$22:$AW207)</f>
        <v>4.8839206010932168E-3</v>
      </c>
      <c r="AW208" s="1">
        <f t="shared" si="41"/>
        <v>1.3573702301894198E-4</v>
      </c>
      <c r="AX208" s="27" t="str">
        <f>IF(AT208&gt;Summary!$F$45,"",AW208)</f>
        <v/>
      </c>
    </row>
    <row r="209" spans="1:50">
      <c r="A209">
        <f t="shared" si="28"/>
        <v>188</v>
      </c>
      <c r="B209">
        <f>Summary!$E$44*(A209-0.5)</f>
        <v>1687.5</v>
      </c>
      <c r="C209" s="1">
        <f>IF(Summary!E$41=1,0,Summary!$E$31*(Summary!$E$41)*(1-Summary!$E$41)^$A208)</f>
        <v>9.6945366898386297E-20</v>
      </c>
      <c r="D209" s="1" t="str">
        <f>IF(A209&gt;Summary!$E$45,"",C209)</f>
        <v/>
      </c>
      <c r="G209">
        <f t="shared" si="29"/>
        <v>188</v>
      </c>
      <c r="H209">
        <f>Summary!$E$44*(G209-0.5)</f>
        <v>1687.5</v>
      </c>
      <c r="I209" s="1">
        <f>Summary!$E$32-SUM('Crossing Event Calculation'!$J$22:$J208)</f>
        <v>1.4409584636609907E-11</v>
      </c>
      <c r="J209" s="1">
        <f t="shared" si="30"/>
        <v>1.7914694430139382E-12</v>
      </c>
      <c r="K209" s="27" t="str">
        <f>IF(G209&gt;Summary!$E$45,"",J209)</f>
        <v/>
      </c>
      <c r="N209">
        <f t="shared" si="31"/>
        <v>188</v>
      </c>
      <c r="O209">
        <f>Summary!$E$44*(N209-0.5)</f>
        <v>1687.5</v>
      </c>
      <c r="P209" s="1">
        <f>Summary!$E$32-SUM('Crossing Event Calculation'!$Q$22:$Q208)</f>
        <v>1.697465616956606E-7</v>
      </c>
      <c r="Q209" s="1">
        <f t="shared" si="32"/>
        <v>1.3462436966823204E-8</v>
      </c>
      <c r="R209" s="27" t="str">
        <f>IF(N209&gt;Summary!$E$45,"",Q209)</f>
        <v/>
      </c>
      <c r="T209">
        <f t="shared" si="33"/>
        <v>188</v>
      </c>
      <c r="U209">
        <f>Summary!$E$44*(T209-0.5)</f>
        <v>1687.5</v>
      </c>
      <c r="V209" s="1">
        <f>Summary!$E$32-SUM('Crossing Event Calculation'!$W$22:$W208)</f>
        <v>1.4958033359535605E-4</v>
      </c>
      <c r="W209" s="1">
        <f t="shared" si="34"/>
        <v>6.7775499493288399E-6</v>
      </c>
      <c r="X209" s="27" t="str">
        <f>IF(T209&gt;Summary!$E$45,"",W209)</f>
        <v/>
      </c>
      <c r="AA209">
        <f t="shared" si="35"/>
        <v>188</v>
      </c>
      <c r="AB209">
        <f>Summary!$F$44*(AA209-0.5)</f>
        <v>1349.9999999999998</v>
      </c>
      <c r="AC209" s="1">
        <f>IF(Summary!F$41=1,0,Summary!$F$31*(Summary!$F$41)*(1-Summary!$F$41)^$A208)</f>
        <v>1.0918413831857841E-19</v>
      </c>
      <c r="AD209" s="1" t="str">
        <f>IF(AA209&gt;Summary!$F$45,"",AC209)</f>
        <v/>
      </c>
      <c r="AG209">
        <f t="shared" si="36"/>
        <v>188</v>
      </c>
      <c r="AH209">
        <f>Summary!$F$44*(AG209-0.5)</f>
        <v>1349.9999999999998</v>
      </c>
      <c r="AI209" s="1">
        <f>Summary!$F$32-SUM('Crossing Event Calculation'!$AJ$22:$AJ208)</f>
        <v>3.6289804494771261E-10</v>
      </c>
      <c r="AJ209" s="1">
        <f t="shared" si="39"/>
        <v>3.9686236286309388E-11</v>
      </c>
      <c r="AK209" s="27" t="str">
        <f>IF(AG209&gt;Summary!$F$45,"",AJ209)</f>
        <v/>
      </c>
      <c r="AN209">
        <f t="shared" si="37"/>
        <v>188</v>
      </c>
      <c r="AO209">
        <f>Summary!$F$44*(AN209-0.5)</f>
        <v>1349.9999999999998</v>
      </c>
      <c r="AP209" s="1">
        <f>Summary!$F$32-SUM('Crossing Event Calculation'!$AQ$22:$AQ208)</f>
        <v>1.2770134874440231E-5</v>
      </c>
      <c r="AQ209" s="1">
        <f t="shared" si="40"/>
        <v>7.4166368464898892E-7</v>
      </c>
      <c r="AR209" s="27" t="str">
        <f>IF(AN209&gt;Summary!$F$45,"",AQ209)</f>
        <v/>
      </c>
      <c r="AT209">
        <f t="shared" si="38"/>
        <v>188</v>
      </c>
      <c r="AU209">
        <f>Summary!$F$44*(AT209-0.5)</f>
        <v>1349.9999999999998</v>
      </c>
      <c r="AV209" s="1">
        <f>Summary!$F$32-SUM('Crossing Event Calculation'!$AW$22:$AW208)</f>
        <v>4.748183578074272E-3</v>
      </c>
      <c r="AW209" s="1">
        <f t="shared" si="41"/>
        <v>1.3196453347152367E-4</v>
      </c>
      <c r="AX209" s="27" t="str">
        <f>IF(AT209&gt;Summary!$F$45,"",AW209)</f>
        <v/>
      </c>
    </row>
    <row r="210" spans="1:50">
      <c r="A210">
        <f t="shared" si="28"/>
        <v>189</v>
      </c>
      <c r="B210">
        <f>Summary!$E$44*(A210-0.5)</f>
        <v>1696.5</v>
      </c>
      <c r="C210" s="1">
        <f>IF(Summary!E$41=1,0,Summary!$E$31*(Summary!$E$41)*(1-Summary!$E$41)^$A209)</f>
        <v>7.755629351870906E-20</v>
      </c>
      <c r="D210" s="1" t="str">
        <f>IF(A210&gt;Summary!$E$45,"",C210)</f>
        <v/>
      </c>
      <c r="G210">
        <f t="shared" si="29"/>
        <v>189</v>
      </c>
      <c r="H210">
        <f>Summary!$E$44*(G210-0.5)</f>
        <v>1696.5</v>
      </c>
      <c r="I210" s="1">
        <f>Summary!$E$32-SUM('Crossing Event Calculation'!$J$22:$J209)</f>
        <v>1.2618128764074754E-11</v>
      </c>
      <c r="J210" s="1">
        <f t="shared" si="30"/>
        <v>1.5687469610625328E-12</v>
      </c>
      <c r="K210" s="27" t="str">
        <f>IF(G210&gt;Summary!$E$45,"",J210)</f>
        <v/>
      </c>
      <c r="N210">
        <f t="shared" si="31"/>
        <v>189</v>
      </c>
      <c r="O210">
        <f>Summary!$E$44*(N210-0.5)</f>
        <v>1696.5</v>
      </c>
      <c r="P210" s="1">
        <f>Summary!$E$32-SUM('Crossing Event Calculation'!$Q$22:$Q209)</f>
        <v>1.5628412475265918E-7</v>
      </c>
      <c r="Q210" s="1">
        <f t="shared" si="32"/>
        <v>1.2394744007657822E-8</v>
      </c>
      <c r="R210" s="27" t="str">
        <f>IF(N210&gt;Summary!$E$45,"",Q210)</f>
        <v/>
      </c>
      <c r="T210">
        <f t="shared" si="33"/>
        <v>189</v>
      </c>
      <c r="U210">
        <f>Summary!$E$44*(T210-0.5)</f>
        <v>1696.5</v>
      </c>
      <c r="V210" s="1">
        <f>Summary!$E$32-SUM('Crossing Event Calculation'!$W$22:$W209)</f>
        <v>1.4280278364597887E-4</v>
      </c>
      <c r="W210" s="1">
        <f t="shared" si="34"/>
        <v>6.4704562143981605E-6</v>
      </c>
      <c r="X210" s="27" t="str">
        <f>IF(T210&gt;Summary!$E$45,"",W210)</f>
        <v/>
      </c>
      <c r="AA210">
        <f t="shared" si="35"/>
        <v>189</v>
      </c>
      <c r="AB210">
        <f>Summary!$F$44*(AA210-0.5)</f>
        <v>1357.1999999999998</v>
      </c>
      <c r="AC210" s="1">
        <f>IF(Summary!F$41=1,0,Summary!$F$31*(Summary!$F$41)*(1-Summary!$F$41)^$A209)</f>
        <v>8.7347310654862743E-20</v>
      </c>
      <c r="AD210" s="1" t="str">
        <f>IF(AA210&gt;Summary!$F$45,"",AC210)</f>
        <v/>
      </c>
      <c r="AG210">
        <f t="shared" si="36"/>
        <v>189</v>
      </c>
      <c r="AH210">
        <f>Summary!$F$44*(AG210-0.5)</f>
        <v>1357.1999999999998</v>
      </c>
      <c r="AI210" s="1">
        <f>Summary!$F$32-SUM('Crossing Event Calculation'!$AJ$22:$AJ209)</f>
        <v>3.2321179066485684E-10</v>
      </c>
      <c r="AJ210" s="1">
        <f t="shared" si="39"/>
        <v>3.5346179659619919E-11</v>
      </c>
      <c r="AK210" s="27" t="str">
        <f>IF(AG210&gt;Summary!$F$45,"",AJ210)</f>
        <v/>
      </c>
      <c r="AN210">
        <f t="shared" si="37"/>
        <v>189</v>
      </c>
      <c r="AO210">
        <f>Summary!$F$44*(AN210-0.5)</f>
        <v>1357.1999999999998</v>
      </c>
      <c r="AP210" s="1">
        <f>Summary!$F$32-SUM('Crossing Event Calculation'!$AQ$22:$AQ209)</f>
        <v>1.2028471189751144E-5</v>
      </c>
      <c r="AQ210" s="1">
        <f t="shared" si="40"/>
        <v>6.9858935328403015E-7</v>
      </c>
      <c r="AR210" s="27" t="str">
        <f>IF(AN210&gt;Summary!$F$45,"",AQ210)</f>
        <v/>
      </c>
      <c r="AT210">
        <f t="shared" si="38"/>
        <v>189</v>
      </c>
      <c r="AU210">
        <f>Summary!$F$44*(AT210-0.5)</f>
        <v>1357.1999999999998</v>
      </c>
      <c r="AV210" s="1">
        <f>Summary!$F$32-SUM('Crossing Event Calculation'!$AW$22:$AW209)</f>
        <v>4.6162190446027429E-3</v>
      </c>
      <c r="AW210" s="1">
        <f t="shared" si="41"/>
        <v>1.2829689134943444E-4</v>
      </c>
      <c r="AX210" s="27" t="str">
        <f>IF(AT210&gt;Summary!$F$45,"",AW210)</f>
        <v/>
      </c>
    </row>
    <row r="211" spans="1:50">
      <c r="A211">
        <f t="shared" si="28"/>
        <v>190</v>
      </c>
      <c r="B211">
        <f>Summary!$E$44*(A211-0.5)</f>
        <v>1705.5</v>
      </c>
      <c r="C211" s="1">
        <f>IF(Summary!E$41=1,0,Summary!$E$31*(Summary!$E$41)*(1-Summary!$E$41)^$A210)</f>
        <v>6.2045034814967257E-20</v>
      </c>
      <c r="D211" s="1" t="str">
        <f>IF(A211&gt;Summary!$E$45,"",C211)</f>
        <v/>
      </c>
      <c r="G211">
        <f t="shared" si="29"/>
        <v>190</v>
      </c>
      <c r="H211">
        <f>Summary!$E$44*(G211-0.5)</f>
        <v>1705.5</v>
      </c>
      <c r="I211" s="1">
        <f>Summary!$E$32-SUM('Crossing Event Calculation'!$J$22:$J210)</f>
        <v>1.1049383630279408E-11</v>
      </c>
      <c r="J211" s="1">
        <f t="shared" si="30"/>
        <v>1.3737129582134153E-12</v>
      </c>
      <c r="K211" s="27" t="str">
        <f>IF(G211&gt;Summary!$E$45,"",J211)</f>
        <v/>
      </c>
      <c r="N211">
        <f t="shared" si="31"/>
        <v>190</v>
      </c>
      <c r="O211">
        <f>Summary!$E$44*(N211-0.5)</f>
        <v>1705.5</v>
      </c>
      <c r="P211" s="1">
        <f>Summary!$E$32-SUM('Crossing Event Calculation'!$Q$22:$Q210)</f>
        <v>1.4388938074372248E-7</v>
      </c>
      <c r="Q211" s="1">
        <f t="shared" si="32"/>
        <v>1.1411728750834005E-8</v>
      </c>
      <c r="R211" s="27" t="str">
        <f>IF(N211&gt;Summary!$E$45,"",Q211)</f>
        <v/>
      </c>
      <c r="T211">
        <f t="shared" si="33"/>
        <v>190</v>
      </c>
      <c r="U211">
        <f>Summary!$E$44*(T211-0.5)</f>
        <v>1705.5</v>
      </c>
      <c r="V211" s="1">
        <f>Summary!$E$32-SUM('Crossing Event Calculation'!$W$22:$W210)</f>
        <v>1.3633232743159862E-4</v>
      </c>
      <c r="W211" s="1">
        <f t="shared" si="34"/>
        <v>6.1772770301175546E-6</v>
      </c>
      <c r="X211" s="27" t="str">
        <f>IF(T211&gt;Summary!$E$45,"",W211)</f>
        <v/>
      </c>
      <c r="AA211">
        <f t="shared" si="35"/>
        <v>190</v>
      </c>
      <c r="AB211">
        <f>Summary!$F$44*(AA211-0.5)</f>
        <v>1364.3999999999999</v>
      </c>
      <c r="AC211" s="1">
        <f>IF(Summary!F$41=1,0,Summary!$F$31*(Summary!$F$41)*(1-Summary!$F$41)^$A210)</f>
        <v>6.98778485238902E-20</v>
      </c>
      <c r="AD211" s="1" t="str">
        <f>IF(AA211&gt;Summary!$F$45,"",AC211)</f>
        <v/>
      </c>
      <c r="AG211">
        <f t="shared" si="36"/>
        <v>190</v>
      </c>
      <c r="AH211">
        <f>Summary!$F$44*(AG211-0.5)</f>
        <v>1364.3999999999999</v>
      </c>
      <c r="AI211" s="1">
        <f>Summary!$F$32-SUM('Crossing Event Calculation'!$AJ$22:$AJ210)</f>
        <v>2.8786562022986573E-10</v>
      </c>
      <c r="AJ211" s="1">
        <f t="shared" si="39"/>
        <v>3.1480751087522395E-11</v>
      </c>
      <c r="AK211" s="27" t="str">
        <f>IF(AG211&gt;Summary!$F$45,"",AJ211)</f>
        <v/>
      </c>
      <c r="AN211">
        <f t="shared" si="37"/>
        <v>190</v>
      </c>
      <c r="AO211">
        <f>Summary!$F$44*(AN211-0.5)</f>
        <v>1364.3999999999999</v>
      </c>
      <c r="AP211" s="1">
        <f>Summary!$F$32-SUM('Crossing Event Calculation'!$AQ$22:$AQ210)</f>
        <v>1.132988183649708E-5</v>
      </c>
      <c r="AQ211" s="1">
        <f t="shared" si="40"/>
        <v>6.5801669223657395E-7</v>
      </c>
      <c r="AR211" s="27" t="str">
        <f>IF(AN211&gt;Summary!$F$45,"",AQ211)</f>
        <v/>
      </c>
      <c r="AT211">
        <f t="shared" si="38"/>
        <v>190</v>
      </c>
      <c r="AU211">
        <f>Summary!$F$44*(AT211-0.5)</f>
        <v>1364.3999999999999</v>
      </c>
      <c r="AV211" s="1">
        <f>Summary!$F$32-SUM('Crossing Event Calculation'!$AW$22:$AW210)</f>
        <v>4.487922153253332E-3</v>
      </c>
      <c r="AW211" s="1">
        <f t="shared" si="41"/>
        <v>1.2473118266644406E-4</v>
      </c>
      <c r="AX211" s="27" t="str">
        <f>IF(AT211&gt;Summary!$F$45,"",AW211)</f>
        <v/>
      </c>
    </row>
    <row r="212" spans="1:50">
      <c r="A212">
        <f t="shared" si="28"/>
        <v>191</v>
      </c>
      <c r="B212">
        <f>Summary!$E$44*(A212-0.5)</f>
        <v>1714.5</v>
      </c>
      <c r="C212" s="1">
        <f>IF(Summary!E$41=1,0,Summary!$E$31*(Summary!$E$41)*(1-Summary!$E$41)^$A211)</f>
        <v>4.9636027851973796E-20</v>
      </c>
      <c r="D212" s="1" t="str">
        <f>IF(A212&gt;Summary!$E$45,"",C212)</f>
        <v/>
      </c>
      <c r="G212">
        <f t="shared" si="29"/>
        <v>191</v>
      </c>
      <c r="H212">
        <f>Summary!$E$44*(G212-0.5)</f>
        <v>1714.5</v>
      </c>
      <c r="I212" s="1">
        <f>Summary!$E$32-SUM('Crossing Event Calculation'!$J$22:$J211)</f>
        <v>9.6757046819107018E-12</v>
      </c>
      <c r="J212" s="1">
        <f t="shared" si="30"/>
        <v>1.2029305295331514E-12</v>
      </c>
      <c r="K212" s="27" t="str">
        <f>IF(G212&gt;Summary!$E$45,"",J212)</f>
        <v/>
      </c>
      <c r="N212">
        <f t="shared" si="31"/>
        <v>191</v>
      </c>
      <c r="O212">
        <f>Summary!$E$44*(N212-0.5)</f>
        <v>1714.5</v>
      </c>
      <c r="P212" s="1">
        <f>Summary!$E$32-SUM('Crossing Event Calculation'!$Q$22:$Q211)</f>
        <v>1.3247765195956163E-7</v>
      </c>
      <c r="Q212" s="1">
        <f t="shared" si="32"/>
        <v>1.0506675488461062E-8</v>
      </c>
      <c r="R212" s="27" t="str">
        <f>IF(N212&gt;Summary!$E$45,"",Q212)</f>
        <v/>
      </c>
      <c r="T212">
        <f t="shared" si="33"/>
        <v>191</v>
      </c>
      <c r="U212">
        <f>Summary!$E$44*(T212-0.5)</f>
        <v>1714.5</v>
      </c>
      <c r="V212" s="1">
        <f>Summary!$E$32-SUM('Crossing Event Calculation'!$W$22:$W211)</f>
        <v>1.3015505040148145E-4</v>
      </c>
      <c r="W212" s="1">
        <f t="shared" si="34"/>
        <v>5.8973819221435432E-6</v>
      </c>
      <c r="X212" s="27" t="str">
        <f>IF(T212&gt;Summary!$E$45,"",W212)</f>
        <v/>
      </c>
      <c r="AA212">
        <f t="shared" si="35"/>
        <v>191</v>
      </c>
      <c r="AB212">
        <f>Summary!$F$44*(AA212-0.5)</f>
        <v>1371.6</v>
      </c>
      <c r="AC212" s="1">
        <f>IF(Summary!F$41=1,0,Summary!$F$31*(Summary!$F$41)*(1-Summary!$F$41)^$A211)</f>
        <v>5.5902278819112152E-20</v>
      </c>
      <c r="AD212" s="1" t="str">
        <f>IF(AA212&gt;Summary!$F$45,"",AC212)</f>
        <v/>
      </c>
      <c r="AG212">
        <f t="shared" si="36"/>
        <v>191</v>
      </c>
      <c r="AH212">
        <f>Summary!$F$44*(AG212-0.5)</f>
        <v>1371.6</v>
      </c>
      <c r="AI212" s="1">
        <f>Summary!$F$32-SUM('Crossing Event Calculation'!$AJ$22:$AJ211)</f>
        <v>2.5638491329971203E-10</v>
      </c>
      <c r="AJ212" s="1">
        <f t="shared" si="39"/>
        <v>2.8038046473695812E-11</v>
      </c>
      <c r="AK212" s="27" t="str">
        <f>IF(AG212&gt;Summary!$F$45,"",AJ212)</f>
        <v/>
      </c>
      <c r="AN212">
        <f t="shared" si="37"/>
        <v>191</v>
      </c>
      <c r="AO212">
        <f>Summary!$F$44*(AN212-0.5)</f>
        <v>1371.6</v>
      </c>
      <c r="AP212" s="1">
        <f>Summary!$F$32-SUM('Crossing Event Calculation'!$AQ$22:$AQ211)</f>
        <v>1.0671865144251669E-5</v>
      </c>
      <c r="AQ212" s="1">
        <f t="shared" si="40"/>
        <v>6.1980040953246003E-7</v>
      </c>
      <c r="AR212" s="27" t="str">
        <f>IF(AN212&gt;Summary!$F$45,"",AQ212)</f>
        <v/>
      </c>
      <c r="AT212">
        <f t="shared" si="38"/>
        <v>191</v>
      </c>
      <c r="AU212">
        <f>Summary!$F$44*(AT212-0.5)</f>
        <v>1371.6</v>
      </c>
      <c r="AV212" s="1">
        <f>Summary!$F$32-SUM('Crossing Event Calculation'!$AW$22:$AW211)</f>
        <v>4.3631909705869054E-3</v>
      </c>
      <c r="AW212" s="1">
        <f t="shared" si="41"/>
        <v>1.2126457442367637E-4</v>
      </c>
      <c r="AX212" s="27" t="str">
        <f>IF(AT212&gt;Summary!$F$45,"",AW212)</f>
        <v/>
      </c>
    </row>
    <row r="213" spans="1:50">
      <c r="A213">
        <f t="shared" si="28"/>
        <v>192</v>
      </c>
      <c r="B213">
        <f>Summary!$E$44*(A213-0.5)</f>
        <v>1723.5</v>
      </c>
      <c r="C213" s="1">
        <f>IF(Summary!E$41=1,0,Summary!$E$31*(Summary!$E$41)*(1-Summary!$E$41)^$A212)</f>
        <v>3.9708822281579048E-20</v>
      </c>
      <c r="D213" s="1" t="str">
        <f>IF(A213&gt;Summary!$E$45,"",C213)</f>
        <v/>
      </c>
      <c r="G213">
        <f t="shared" si="29"/>
        <v>192</v>
      </c>
      <c r="H213">
        <f>Summary!$E$44*(G213-0.5)</f>
        <v>1723.5</v>
      </c>
      <c r="I213" s="1">
        <f>Summary!$E$32-SUM('Crossing Event Calculation'!$J$22:$J212)</f>
        <v>8.4727780347293447E-12</v>
      </c>
      <c r="J213" s="1">
        <f t="shared" si="30"/>
        <v>1.0533768550200455E-12</v>
      </c>
      <c r="K213" s="27" t="str">
        <f>IF(G213&gt;Summary!$E$45,"",J213)</f>
        <v/>
      </c>
      <c r="N213">
        <f t="shared" si="31"/>
        <v>192</v>
      </c>
      <c r="O213">
        <f>Summary!$E$44*(N213-0.5)</f>
        <v>1723.5</v>
      </c>
      <c r="P213" s="1">
        <f>Summary!$E$32-SUM('Crossing Event Calculation'!$Q$22:$Q212)</f>
        <v>1.2197097642996368E-7</v>
      </c>
      <c r="Q213" s="1">
        <f t="shared" si="32"/>
        <v>9.6734011314718802E-9</v>
      </c>
      <c r="R213" s="27" t="str">
        <f>IF(N213&gt;Summary!$E$45,"",Q213)</f>
        <v/>
      </c>
      <c r="T213">
        <f t="shared" si="33"/>
        <v>192</v>
      </c>
      <c r="U213">
        <f>Summary!$E$44*(T213-0.5)</f>
        <v>1723.5</v>
      </c>
      <c r="V213" s="1">
        <f>Summary!$E$32-SUM('Crossing Event Calculation'!$W$22:$W212)</f>
        <v>1.2425766847934394E-4</v>
      </c>
      <c r="W213" s="1">
        <f t="shared" si="34"/>
        <v>5.6301689832041101E-6</v>
      </c>
      <c r="X213" s="27" t="str">
        <f>IF(T213&gt;Summary!$E$45,"",W213)</f>
        <v/>
      </c>
      <c r="AA213">
        <f t="shared" si="35"/>
        <v>192</v>
      </c>
      <c r="AB213">
        <f>Summary!$F$44*(AA213-0.5)</f>
        <v>1378.8</v>
      </c>
      <c r="AC213" s="1">
        <f>IF(Summary!F$41=1,0,Summary!$F$31*(Summary!$F$41)*(1-Summary!$F$41)^$A212)</f>
        <v>4.4721823055289734E-20</v>
      </c>
      <c r="AD213" s="1" t="str">
        <f>IF(AA213&gt;Summary!$F$45,"",AC213)</f>
        <v/>
      </c>
      <c r="AG213">
        <f t="shared" si="36"/>
        <v>192</v>
      </c>
      <c r="AH213">
        <f>Summary!$F$44*(AG213-0.5)</f>
        <v>1378.8</v>
      </c>
      <c r="AI213" s="1">
        <f>Summary!$F$32-SUM('Crossing Event Calculation'!$AJ$22:$AJ212)</f>
        <v>2.2834689694661847E-10</v>
      </c>
      <c r="AJ213" s="1">
        <f t="shared" si="39"/>
        <v>2.4971831713159965E-11</v>
      </c>
      <c r="AK213" s="27" t="str">
        <f>IF(AG213&gt;Summary!$F$45,"",AJ213)</f>
        <v/>
      </c>
      <c r="AN213">
        <f t="shared" si="37"/>
        <v>192</v>
      </c>
      <c r="AO213">
        <f>Summary!$F$44*(AN213-0.5)</f>
        <v>1378.8</v>
      </c>
      <c r="AP213" s="1">
        <f>Summary!$F$32-SUM('Crossing Event Calculation'!$AQ$22:$AQ212)</f>
        <v>1.0052064734700217E-5</v>
      </c>
      <c r="AQ213" s="1">
        <f t="shared" si="40"/>
        <v>5.8380365147041715E-7</v>
      </c>
      <c r="AR213" s="27" t="str">
        <f>IF(AN213&gt;Summary!$F$45,"",AQ213)</f>
        <v/>
      </c>
      <c r="AT213">
        <f t="shared" si="38"/>
        <v>192</v>
      </c>
      <c r="AU213">
        <f>Summary!$F$44*(AT213-0.5)</f>
        <v>1378.8</v>
      </c>
      <c r="AV213" s="1">
        <f>Summary!$F$32-SUM('Crossing Event Calculation'!$AW$22:$AW212)</f>
        <v>4.2419263961632758E-3</v>
      </c>
      <c r="AW213" s="1">
        <f t="shared" si="41"/>
        <v>1.1789431235876115E-4</v>
      </c>
      <c r="AX213" s="27" t="str">
        <f>IF(AT213&gt;Summary!$F$45,"",AW213)</f>
        <v/>
      </c>
    </row>
    <row r="214" spans="1:50">
      <c r="A214">
        <f t="shared" si="28"/>
        <v>193</v>
      </c>
      <c r="B214">
        <f>Summary!$E$44*(A214-0.5)</f>
        <v>1732.5</v>
      </c>
      <c r="C214" s="1">
        <f>IF(Summary!E$41=1,0,Summary!$E$31*(Summary!$E$41)*(1-Summary!$E$41)^$A213)</f>
        <v>3.1767057825263245E-20</v>
      </c>
      <c r="D214" s="1" t="str">
        <f>IF(A214&gt;Summary!$E$45,"",C214)</f>
        <v/>
      </c>
      <c r="G214">
        <f t="shared" si="29"/>
        <v>193</v>
      </c>
      <c r="H214">
        <f>Summary!$E$44*(G214-0.5)</f>
        <v>1732.5</v>
      </c>
      <c r="I214" s="1">
        <f>Summary!$E$32-SUM('Crossing Event Calculation'!$J$22:$J213)</f>
        <v>7.4193984289649961E-12</v>
      </c>
      <c r="J214" s="1">
        <f t="shared" si="30"/>
        <v>9.2241559394202536E-13</v>
      </c>
      <c r="K214" s="27" t="str">
        <f>IF(G214&gt;Summary!$E$45,"",J214)</f>
        <v/>
      </c>
      <c r="N214">
        <f t="shared" si="31"/>
        <v>193</v>
      </c>
      <c r="O214">
        <f>Summary!$E$44*(N214-0.5)</f>
        <v>1732.5</v>
      </c>
      <c r="P214" s="1">
        <f>Summary!$E$32-SUM('Crossing Event Calculation'!$Q$22:$Q213)</f>
        <v>1.1229757534980678E-7</v>
      </c>
      <c r="Q214" s="1">
        <f t="shared" si="32"/>
        <v>8.9062129716910808E-9</v>
      </c>
      <c r="R214" s="27" t="str">
        <f>IF(N214&gt;Summary!$E$45,"",Q214)</f>
        <v/>
      </c>
      <c r="T214">
        <f t="shared" si="33"/>
        <v>193</v>
      </c>
      <c r="U214">
        <f>Summary!$E$44*(T214-0.5)</f>
        <v>1732.5</v>
      </c>
      <c r="V214" s="1">
        <f>Summary!$E$32-SUM('Crossing Event Calculation'!$W$22:$W213)</f>
        <v>1.1862749949609341E-4</v>
      </c>
      <c r="W214" s="1">
        <f t="shared" si="34"/>
        <v>5.3750635787037482E-6</v>
      </c>
      <c r="X214" s="27" t="str">
        <f>IF(T214&gt;Summary!$E$45,"",W214)</f>
        <v/>
      </c>
      <c r="AA214">
        <f t="shared" si="35"/>
        <v>193</v>
      </c>
      <c r="AB214">
        <f>Summary!$F$44*(AA214-0.5)</f>
        <v>1385.9999999999998</v>
      </c>
      <c r="AC214" s="1">
        <f>IF(Summary!F$41=1,0,Summary!$F$31*(Summary!$F$41)*(1-Summary!$F$41)^$A213)</f>
        <v>3.5777458444231796E-20</v>
      </c>
      <c r="AD214" s="1" t="str">
        <f>IF(AA214&gt;Summary!$F$45,"",AC214)</f>
        <v/>
      </c>
      <c r="AG214">
        <f t="shared" si="36"/>
        <v>193</v>
      </c>
      <c r="AH214">
        <f>Summary!$F$44*(AG214-0.5)</f>
        <v>1385.9999999999998</v>
      </c>
      <c r="AI214" s="1">
        <f>Summary!$F$32-SUM('Crossing Event Calculation'!$AJ$22:$AJ213)</f>
        <v>2.0337509454293468E-10</v>
      </c>
      <c r="AJ214" s="1">
        <f t="shared" si="39"/>
        <v>2.2240935626821405E-11</v>
      </c>
      <c r="AK214" s="27" t="str">
        <f>IF(AG214&gt;Summary!$F$45,"",AJ214)</f>
        <v/>
      </c>
      <c r="AN214">
        <f t="shared" si="37"/>
        <v>193</v>
      </c>
      <c r="AO214">
        <f>Summary!$F$44*(AN214-0.5)</f>
        <v>1385.9999999999998</v>
      </c>
      <c r="AP214" s="1">
        <f>Summary!$F$32-SUM('Crossing Event Calculation'!$AQ$22:$AQ213)</f>
        <v>9.4682610832785841E-6</v>
      </c>
      <c r="AQ214" s="1">
        <f t="shared" si="40"/>
        <v>5.4989751253906288E-7</v>
      </c>
      <c r="AR214" s="27" t="str">
        <f>IF(AN214&gt;Summary!$F$45,"",AQ214)</f>
        <v/>
      </c>
      <c r="AT214">
        <f t="shared" si="38"/>
        <v>193</v>
      </c>
      <c r="AU214">
        <f>Summary!$F$44*(AT214-0.5)</f>
        <v>1385.9999999999998</v>
      </c>
      <c r="AV214" s="1">
        <f>Summary!$F$32-SUM('Crossing Event Calculation'!$AW$22:$AW213)</f>
        <v>4.1240320838045186E-3</v>
      </c>
      <c r="AW214" s="1">
        <f t="shared" si="41"/>
        <v>1.1461771875753411E-4</v>
      </c>
      <c r="AX214" s="27" t="str">
        <f>IF(AT214&gt;Summary!$F$45,"",AW214)</f>
        <v/>
      </c>
    </row>
    <row r="215" spans="1:50">
      <c r="A215">
        <f t="shared" ref="A215:A278" si="42">A214+1</f>
        <v>194</v>
      </c>
      <c r="B215">
        <f>Summary!$E$44*(A215-0.5)</f>
        <v>1741.5</v>
      </c>
      <c r="C215" s="1">
        <f>IF(Summary!E$41=1,0,Summary!$E$31*(Summary!$E$41)*(1-Summary!$E$41)^$A214)</f>
        <v>2.5413646260210592E-20</v>
      </c>
      <c r="D215" s="1" t="str">
        <f>IF(A215&gt;Summary!$E$45,"",C215)</f>
        <v/>
      </c>
      <c r="G215">
        <f t="shared" ref="G215:G278" si="43">G214+1</f>
        <v>194</v>
      </c>
      <c r="H215">
        <f>Summary!$E$44*(G215-0.5)</f>
        <v>1741.5</v>
      </c>
      <c r="I215" s="1">
        <f>Summary!$E$32-SUM('Crossing Event Calculation'!$J$22:$J214)</f>
        <v>6.4970251401064161E-12</v>
      </c>
      <c r="J215" s="1">
        <f t="shared" ref="J215:J278" si="44">I215*I$14</f>
        <v>8.0774167351240978E-13</v>
      </c>
      <c r="K215" s="27" t="str">
        <f>IF(G215&gt;Summary!$E$45,"",J215)</f>
        <v/>
      </c>
      <c r="N215">
        <f t="shared" ref="N215:N278" si="45">N214+1</f>
        <v>194</v>
      </c>
      <c r="O215">
        <f>Summary!$E$44*(N215-0.5)</f>
        <v>1741.5</v>
      </c>
      <c r="P215" s="1">
        <f>Summary!$E$32-SUM('Crossing Event Calculation'!$Q$22:$Q214)</f>
        <v>1.0339136236048319E-7</v>
      </c>
      <c r="Q215" s="1">
        <f t="shared" ref="Q215:Q278" si="46">P215*P$15</f>
        <v>8.1998697634154464E-9</v>
      </c>
      <c r="R215" s="27" t="str">
        <f>IF(N215&gt;Summary!$E$45,"",Q215)</f>
        <v/>
      </c>
      <c r="T215">
        <f t="shared" ref="T215:T278" si="47">T214+1</f>
        <v>194</v>
      </c>
      <c r="U215">
        <f>Summary!$E$44*(T215-0.5)</f>
        <v>1741.5</v>
      </c>
      <c r="V215" s="1">
        <f>Summary!$E$32-SUM('Crossing Event Calculation'!$W$22:$W214)</f>
        <v>1.132524359174214E-4</v>
      </c>
      <c r="W215" s="1">
        <f t="shared" ref="W215:W278" si="48">V215*V$16</f>
        <v>5.1315171109988597E-6</v>
      </c>
      <c r="X215" s="27" t="str">
        <f>IF(T215&gt;Summary!$E$45,"",W215)</f>
        <v/>
      </c>
      <c r="AA215">
        <f t="shared" ref="AA215:AA278" si="49">AA214+1</f>
        <v>194</v>
      </c>
      <c r="AB215">
        <f>Summary!$F$44*(AA215-0.5)</f>
        <v>1393.1999999999998</v>
      </c>
      <c r="AC215" s="1">
        <f>IF(Summary!F$41=1,0,Summary!$F$31*(Summary!$F$41)*(1-Summary!$F$41)^$A214)</f>
        <v>2.8621966755385434E-20</v>
      </c>
      <c r="AD215" s="1" t="str">
        <f>IF(AA215&gt;Summary!$F$45,"",AC215)</f>
        <v/>
      </c>
      <c r="AG215">
        <f t="shared" ref="AG215:AG278" si="50">AG214+1</f>
        <v>194</v>
      </c>
      <c r="AH215">
        <f>Summary!$F$44*(AG215-0.5)</f>
        <v>1393.1999999999998</v>
      </c>
      <c r="AI215" s="1">
        <f>Summary!$F$32-SUM('Crossing Event Calculation'!$AJ$22:$AJ214)</f>
        <v>1.8113410771292138E-10</v>
      </c>
      <c r="AJ215" s="1">
        <f t="shared" si="39"/>
        <v>1.9808679319946621E-11</v>
      </c>
      <c r="AK215" s="27" t="str">
        <f>IF(AG215&gt;Summary!$F$45,"",AJ215)</f>
        <v/>
      </c>
      <c r="AN215">
        <f t="shared" ref="AN215:AN278" si="51">AN214+1</f>
        <v>194</v>
      </c>
      <c r="AO215">
        <f>Summary!$F$44*(AN215-0.5)</f>
        <v>1393.1999999999998</v>
      </c>
      <c r="AP215" s="1">
        <f>Summary!$F$32-SUM('Crossing Event Calculation'!$AQ$22:$AQ214)</f>
        <v>8.9183635707534847E-6</v>
      </c>
      <c r="AQ215" s="1">
        <f t="shared" si="40"/>
        <v>5.1796057378871502E-7</v>
      </c>
      <c r="AR215" s="27" t="str">
        <f>IF(AN215&gt;Summary!$F$45,"",AQ215)</f>
        <v/>
      </c>
      <c r="AT215">
        <f t="shared" ref="AT215:AT278" si="52">AT214+1</f>
        <v>194</v>
      </c>
      <c r="AU215">
        <f>Summary!$F$44*(AT215-0.5)</f>
        <v>1393.1999999999998</v>
      </c>
      <c r="AV215" s="1">
        <f>Summary!$F$32-SUM('Crossing Event Calculation'!$AW$22:$AW214)</f>
        <v>4.0094143650469816E-3</v>
      </c>
      <c r="AW215" s="1">
        <f t="shared" si="41"/>
        <v>1.1143219032656659E-4</v>
      </c>
      <c r="AX215" s="27" t="str">
        <f>IF(AT215&gt;Summary!$F$45,"",AW215)</f>
        <v/>
      </c>
    </row>
    <row r="216" spans="1:50">
      <c r="A216">
        <f t="shared" si="42"/>
        <v>195</v>
      </c>
      <c r="B216">
        <f>Summary!$E$44*(A216-0.5)</f>
        <v>1750.5</v>
      </c>
      <c r="C216" s="1">
        <f>IF(Summary!E$41=1,0,Summary!$E$31*(Summary!$E$41)*(1-Summary!$E$41)^$A215)</f>
        <v>2.0330917008168478E-20</v>
      </c>
      <c r="D216" s="1" t="str">
        <f>IF(A216&gt;Summary!$E$45,"",C216)</f>
        <v/>
      </c>
      <c r="G216">
        <f t="shared" si="43"/>
        <v>195</v>
      </c>
      <c r="H216">
        <f>Summary!$E$44*(G216-0.5)</f>
        <v>1750.5</v>
      </c>
      <c r="I216" s="1">
        <f>Summary!$E$32-SUM('Crossing Event Calculation'!$J$22:$J215)</f>
        <v>5.6893378896916147E-12</v>
      </c>
      <c r="J216" s="1">
        <f t="shared" si="44"/>
        <v>7.0732607756567731E-13</v>
      </c>
      <c r="K216" s="27" t="str">
        <f>IF(G216&gt;Summary!$E$45,"",J216)</f>
        <v/>
      </c>
      <c r="N216">
        <f t="shared" si="45"/>
        <v>195</v>
      </c>
      <c r="O216">
        <f>Summary!$E$44*(N216-0.5)</f>
        <v>1750.5</v>
      </c>
      <c r="P216" s="1">
        <f>Summary!$E$32-SUM('Crossing Event Calculation'!$Q$22:$Q215)</f>
        <v>9.5191492577306747E-8</v>
      </c>
      <c r="Q216" s="1">
        <f t="shared" si="46"/>
        <v>7.5495459572102271E-9</v>
      </c>
      <c r="R216" s="27" t="str">
        <f>IF(N216&gt;Summary!$E$45,"",Q216)</f>
        <v/>
      </c>
      <c r="T216">
        <f t="shared" si="47"/>
        <v>195</v>
      </c>
      <c r="U216">
        <f>Summary!$E$44*(T216-0.5)</f>
        <v>1750.5</v>
      </c>
      <c r="V216" s="1">
        <f>Summary!$E$32-SUM('Crossing Event Calculation'!$W$22:$W215)</f>
        <v>1.0812091880640917E-4</v>
      </c>
      <c r="W216" s="1">
        <f t="shared" si="48"/>
        <v>4.8990058396320947E-6</v>
      </c>
      <c r="X216" s="27" t="str">
        <f>IF(T216&gt;Summary!$E$45,"",W216)</f>
        <v/>
      </c>
      <c r="AA216">
        <f t="shared" si="49"/>
        <v>195</v>
      </c>
      <c r="AB216">
        <f>Summary!$F$44*(AA216-0.5)</f>
        <v>1400.3999999999999</v>
      </c>
      <c r="AC216" s="1">
        <f>IF(Summary!F$41=1,0,Summary!$F$31*(Summary!$F$41)*(1-Summary!$F$41)^$A215)</f>
        <v>2.2897573404308352E-20</v>
      </c>
      <c r="AD216" s="1" t="str">
        <f>IF(AA216&gt;Summary!$F$45,"",AC216)</f>
        <v/>
      </c>
      <c r="AG216">
        <f t="shared" si="50"/>
        <v>195</v>
      </c>
      <c r="AH216">
        <f>Summary!$F$44*(AG216-0.5)</f>
        <v>1400.3999999999999</v>
      </c>
      <c r="AI216" s="1">
        <f>Summary!$F$32-SUM('Crossing Event Calculation'!$AJ$22:$AJ215)</f>
        <v>1.6132539748525687E-10</v>
      </c>
      <c r="AJ216" s="1">
        <f t="shared" ref="AJ216:AJ279" si="53">AI216*AI$14</f>
        <v>1.7642414812416978E-11</v>
      </c>
      <c r="AK216" s="27" t="str">
        <f>IF(AG216&gt;Summary!$F$45,"",AJ216)</f>
        <v/>
      </c>
      <c r="AN216">
        <f t="shared" si="51"/>
        <v>195</v>
      </c>
      <c r="AO216">
        <f>Summary!$F$44*(AN216-0.5)</f>
        <v>1400.3999999999999</v>
      </c>
      <c r="AP216" s="1">
        <f>Summary!$F$32-SUM('Crossing Event Calculation'!$AQ$22:$AQ215)</f>
        <v>8.4004029969886318E-6</v>
      </c>
      <c r="AQ216" s="1">
        <f t="shared" ref="AQ216:AQ279" si="54">AP216*AP$15</f>
        <v>4.8787846804602348E-7</v>
      </c>
      <c r="AR216" s="27" t="str">
        <f>IF(AN216&gt;Summary!$F$45,"",AQ216)</f>
        <v/>
      </c>
      <c r="AT216">
        <f t="shared" si="52"/>
        <v>195</v>
      </c>
      <c r="AU216">
        <f>Summary!$F$44*(AT216-0.5)</f>
        <v>1400.3999999999999</v>
      </c>
      <c r="AV216" s="1">
        <f>Summary!$F$32-SUM('Crossing Event Calculation'!$AW$22:$AW215)</f>
        <v>3.8979821747203713E-3</v>
      </c>
      <c r="AW216" s="1">
        <f t="shared" ref="AW216:AW279" si="55">AV216*AV$16</f>
        <v>1.0833519612481226E-4</v>
      </c>
      <c r="AX216" s="27" t="str">
        <f>IF(AT216&gt;Summary!$F$45,"",AW216)</f>
        <v/>
      </c>
    </row>
    <row r="217" spans="1:50">
      <c r="A217">
        <f t="shared" si="42"/>
        <v>196</v>
      </c>
      <c r="B217">
        <f>Summary!$E$44*(A217-0.5)</f>
        <v>1759.5</v>
      </c>
      <c r="C217" s="1">
        <f>IF(Summary!E$41=1,0,Summary!$E$31*(Summary!$E$41)*(1-Summary!$E$41)^$A216)</f>
        <v>1.6264733606534786E-20</v>
      </c>
      <c r="D217" s="1" t="str">
        <f>IF(A217&gt;Summary!$E$45,"",C217)</f>
        <v/>
      </c>
      <c r="G217">
        <f t="shared" si="43"/>
        <v>196</v>
      </c>
      <c r="H217">
        <f>Summary!$E$44*(G217-0.5)</f>
        <v>1759.5</v>
      </c>
      <c r="I217" s="1">
        <f>Summary!$E$32-SUM('Crossing Event Calculation'!$J$22:$J216)</f>
        <v>4.9820148007029275E-12</v>
      </c>
      <c r="J217" s="1">
        <f t="shared" si="44"/>
        <v>6.1938824089534987E-13</v>
      </c>
      <c r="K217" s="27" t="str">
        <f>IF(G217&gt;Summary!$E$45,"",J217)</f>
        <v/>
      </c>
      <c r="N217">
        <f t="shared" si="45"/>
        <v>196</v>
      </c>
      <c r="O217">
        <f>Summary!$E$44*(N217-0.5)</f>
        <v>1759.5</v>
      </c>
      <c r="P217" s="1">
        <f>Summary!$E$32-SUM('Crossing Event Calculation'!$Q$22:$Q216)</f>
        <v>8.764194658894553E-8</v>
      </c>
      <c r="Q217" s="1">
        <f t="shared" si="46"/>
        <v>6.9507987073032265E-9</v>
      </c>
      <c r="R217" s="27" t="str">
        <f>IF(N217&gt;Summary!$E$45,"",Q217)</f>
        <v/>
      </c>
      <c r="T217">
        <f t="shared" si="47"/>
        <v>196</v>
      </c>
      <c r="U217">
        <f>Summary!$E$44*(T217-0.5)</f>
        <v>1759.5</v>
      </c>
      <c r="V217" s="1">
        <f>Summary!$E$32-SUM('Crossing Event Calculation'!$W$22:$W216)</f>
        <v>1.0322191296674443E-4</v>
      </c>
      <c r="W217" s="1">
        <f t="shared" si="48"/>
        <v>4.6770297550606915E-6</v>
      </c>
      <c r="X217" s="27" t="str">
        <f>IF(T217&gt;Summary!$E$45,"",W217)</f>
        <v/>
      </c>
      <c r="AA217">
        <f t="shared" si="49"/>
        <v>196</v>
      </c>
      <c r="AB217">
        <f>Summary!$F$44*(AA217-0.5)</f>
        <v>1407.6</v>
      </c>
      <c r="AC217" s="1">
        <f>IF(Summary!F$41=1,0,Summary!$F$31*(Summary!$F$41)*(1-Summary!$F$41)^$A216)</f>
        <v>1.8318058723446685E-20</v>
      </c>
      <c r="AD217" s="1" t="str">
        <f>IF(AA217&gt;Summary!$F$45,"",AC217)</f>
        <v/>
      </c>
      <c r="AG217">
        <f t="shared" si="50"/>
        <v>196</v>
      </c>
      <c r="AH217">
        <f>Summary!$F$44*(AG217-0.5)</f>
        <v>1407.6</v>
      </c>
      <c r="AI217" s="1">
        <f>Summary!$F$32-SUM('Crossing Event Calculation'!$AJ$22:$AJ216)</f>
        <v>1.4368295442324097E-10</v>
      </c>
      <c r="AJ217" s="1">
        <f t="shared" si="53"/>
        <v>1.5713051527674552E-11</v>
      </c>
      <c r="AK217" s="27" t="str">
        <f>IF(AG217&gt;Summary!$F$45,"",AJ217)</f>
        <v/>
      </c>
      <c r="AN217">
        <f t="shared" si="51"/>
        <v>196</v>
      </c>
      <c r="AO217">
        <f>Summary!$F$44*(AN217-0.5)</f>
        <v>1407.6</v>
      </c>
      <c r="AP217" s="1">
        <f>Summary!$F$32-SUM('Crossing Event Calculation'!$AQ$22:$AQ216)</f>
        <v>7.9125245289191071E-6</v>
      </c>
      <c r="AQ217" s="1">
        <f t="shared" si="54"/>
        <v>4.5954347034654075E-7</v>
      </c>
      <c r="AR217" s="27" t="str">
        <f>IF(AN217&gt;Summary!$F$45,"",AQ217)</f>
        <v/>
      </c>
      <c r="AT217">
        <f t="shared" si="52"/>
        <v>196</v>
      </c>
      <c r="AU217">
        <f>Summary!$F$44*(AT217-0.5)</f>
        <v>1407.6</v>
      </c>
      <c r="AV217" s="1">
        <f>Summary!$F$32-SUM('Crossing Event Calculation'!$AW$22:$AW216)</f>
        <v>3.7896469785955178E-3</v>
      </c>
      <c r="AW217" s="1">
        <f t="shared" si="55"/>
        <v>1.0532427555274783E-4</v>
      </c>
      <c r="AX217" s="27" t="str">
        <f>IF(AT217&gt;Summary!$F$45,"",AW217)</f>
        <v/>
      </c>
    </row>
    <row r="218" spans="1:50">
      <c r="A218">
        <f t="shared" si="42"/>
        <v>197</v>
      </c>
      <c r="B218">
        <f>Summary!$E$44*(A218-0.5)</f>
        <v>1768.5</v>
      </c>
      <c r="C218" s="1">
        <f>IF(Summary!E$41=1,0,Summary!$E$31*(Summary!$E$41)*(1-Summary!$E$41)^$A217)</f>
        <v>1.3011786885227829E-20</v>
      </c>
      <c r="D218" s="1" t="str">
        <f>IF(A218&gt;Summary!$E$45,"",C218)</f>
        <v/>
      </c>
      <c r="G218">
        <f t="shared" si="43"/>
        <v>197</v>
      </c>
      <c r="H218">
        <f>Summary!$E$44*(G218-0.5)</f>
        <v>1768.5</v>
      </c>
      <c r="I218" s="1">
        <f>Summary!$E$32-SUM('Crossing Event Calculation'!$J$22:$J217)</f>
        <v>4.3626213752645526E-12</v>
      </c>
      <c r="J218" s="1">
        <f t="shared" si="44"/>
        <v>5.4238224642293473E-13</v>
      </c>
      <c r="K218" s="27" t="str">
        <f>IF(G218&gt;Summary!$E$45,"",J218)</f>
        <v/>
      </c>
      <c r="N218">
        <f t="shared" si="45"/>
        <v>197</v>
      </c>
      <c r="O218">
        <f>Summary!$E$44*(N218-0.5)</f>
        <v>1768.5</v>
      </c>
      <c r="P218" s="1">
        <f>Summary!$E$32-SUM('Crossing Event Calculation'!$Q$22:$Q217)</f>
        <v>8.0691147874567548E-8</v>
      </c>
      <c r="Q218" s="1">
        <f t="shared" si="46"/>
        <v>6.3995375293056426E-9</v>
      </c>
      <c r="R218" s="27" t="str">
        <f>IF(N218&gt;Summary!$E$45,"",Q218)</f>
        <v/>
      </c>
      <c r="T218">
        <f t="shared" si="47"/>
        <v>197</v>
      </c>
      <c r="U218">
        <f>Summary!$E$44*(T218-0.5)</f>
        <v>1768.5</v>
      </c>
      <c r="V218" s="1">
        <f>Summary!$E$32-SUM('Crossing Event Calculation'!$W$22:$W217)</f>
        <v>9.8544883211704182E-5</v>
      </c>
      <c r="W218" s="1">
        <f t="shared" si="48"/>
        <v>4.4651115033937718E-6</v>
      </c>
      <c r="X218" s="27" t="str">
        <f>IF(T218&gt;Summary!$E$45,"",W218)</f>
        <v/>
      </c>
      <c r="AA218">
        <f t="shared" si="49"/>
        <v>197</v>
      </c>
      <c r="AB218">
        <f>Summary!$F$44*(AA218-0.5)</f>
        <v>1414.8</v>
      </c>
      <c r="AC218" s="1">
        <f>IF(Summary!F$41=1,0,Summary!$F$31*(Summary!$F$41)*(1-Summary!$F$41)^$A217)</f>
        <v>1.4654446978757347E-20</v>
      </c>
      <c r="AD218" s="1" t="str">
        <f>IF(AA218&gt;Summary!$F$45,"",AC218)</f>
        <v/>
      </c>
      <c r="AG218">
        <f t="shared" si="50"/>
        <v>197</v>
      </c>
      <c r="AH218">
        <f>Summary!$F$44*(AG218-0.5)</f>
        <v>1414.8</v>
      </c>
      <c r="AI218" s="1">
        <f>Summary!$F$32-SUM('Crossing Event Calculation'!$AJ$22:$AJ217)</f>
        <v>1.2796985693341867E-10</v>
      </c>
      <c r="AJ218" s="1">
        <f t="shared" si="53"/>
        <v>1.399467991214063E-11</v>
      </c>
      <c r="AK218" s="27" t="str">
        <f>IF(AG218&gt;Summary!$F$45,"",AJ218)</f>
        <v/>
      </c>
      <c r="AN218">
        <f t="shared" si="51"/>
        <v>197</v>
      </c>
      <c r="AO218">
        <f>Summary!$F$44*(AN218-0.5)</f>
        <v>1414.8</v>
      </c>
      <c r="AP218" s="1">
        <f>Summary!$F$32-SUM('Crossing Event Calculation'!$AQ$22:$AQ217)</f>
        <v>7.452981058531094E-6</v>
      </c>
      <c r="AQ218" s="1">
        <f t="shared" si="54"/>
        <v>4.3285411217957797E-7</v>
      </c>
      <c r="AR218" s="27" t="str">
        <f>IF(AN218&gt;Summary!$F$45,"",AQ218)</f>
        <v/>
      </c>
      <c r="AT218">
        <f t="shared" si="52"/>
        <v>197</v>
      </c>
      <c r="AU218">
        <f>Summary!$F$44*(AT218-0.5)</f>
        <v>1414.8</v>
      </c>
      <c r="AV218" s="1">
        <f>Summary!$F$32-SUM('Crossing Event Calculation'!$AW$22:$AW217)</f>
        <v>3.6843227030427528E-3</v>
      </c>
      <c r="AW218" s="1">
        <f t="shared" si="55"/>
        <v>1.0239703639739404E-4</v>
      </c>
      <c r="AX218" s="27" t="str">
        <f>IF(AT218&gt;Summary!$F$45,"",AW218)</f>
        <v/>
      </c>
    </row>
    <row r="219" spans="1:50">
      <c r="A219">
        <f t="shared" si="42"/>
        <v>198</v>
      </c>
      <c r="B219">
        <f>Summary!$E$44*(A219-0.5)</f>
        <v>1777.5</v>
      </c>
      <c r="C219" s="1">
        <f>IF(Summary!E$41=1,0,Summary!$E$31*(Summary!$E$41)*(1-Summary!$E$41)^$A218)</f>
        <v>1.0409429508182265E-20</v>
      </c>
      <c r="D219" s="1" t="str">
        <f>IF(A219&gt;Summary!$E$45,"",C219)</f>
        <v/>
      </c>
      <c r="G219">
        <f t="shared" si="43"/>
        <v>198</v>
      </c>
      <c r="H219">
        <f>Summary!$E$44*(G219-0.5)</f>
        <v>1777.5</v>
      </c>
      <c r="I219" s="1">
        <f>Summary!$E$32-SUM('Crossing Event Calculation'!$J$22:$J218)</f>
        <v>3.8202774277351637E-12</v>
      </c>
      <c r="J219" s="1">
        <f t="shared" si="44"/>
        <v>4.7495541670475081E-13</v>
      </c>
      <c r="K219" s="27" t="str">
        <f>IF(G219&gt;Summary!$E$45,"",J219)</f>
        <v/>
      </c>
      <c r="N219">
        <f t="shared" si="45"/>
        <v>198</v>
      </c>
      <c r="O219">
        <f>Summary!$E$44*(N219-0.5)</f>
        <v>1777.5</v>
      </c>
      <c r="P219" s="1">
        <f>Summary!$E$32-SUM('Crossing Event Calculation'!$Q$22:$Q218)</f>
        <v>7.4291610308030442E-8</v>
      </c>
      <c r="Q219" s="1">
        <f t="shared" si="46"/>
        <v>5.8919963441075131E-9</v>
      </c>
      <c r="R219" s="27" t="str">
        <f>IF(N219&gt;Summary!$E$45,"",Q219)</f>
        <v/>
      </c>
      <c r="T219">
        <f t="shared" si="47"/>
        <v>198</v>
      </c>
      <c r="U219">
        <f>Summary!$E$44*(T219-0.5)</f>
        <v>1777.5</v>
      </c>
      <c r="V219" s="1">
        <f>Summary!$E$32-SUM('Crossing Event Calculation'!$W$22:$W218)</f>
        <v>9.4079771708277526E-5</v>
      </c>
      <c r="W219" s="1">
        <f t="shared" si="48"/>
        <v>4.2627953598446942E-6</v>
      </c>
      <c r="X219" s="27" t="str">
        <f>IF(T219&gt;Summary!$E$45,"",W219)</f>
        <v/>
      </c>
      <c r="AA219">
        <f t="shared" si="49"/>
        <v>198</v>
      </c>
      <c r="AB219">
        <f>Summary!$F$44*(AA219-0.5)</f>
        <v>1421.9999999999998</v>
      </c>
      <c r="AC219" s="1">
        <f>IF(Summary!F$41=1,0,Summary!$F$31*(Summary!$F$41)*(1-Summary!$F$41)^$A218)</f>
        <v>1.172355758300588E-20</v>
      </c>
      <c r="AD219" s="1" t="str">
        <f>IF(AA219&gt;Summary!$F$45,"",AC219)</f>
        <v/>
      </c>
      <c r="AG219">
        <f t="shared" si="50"/>
        <v>198</v>
      </c>
      <c r="AH219">
        <f>Summary!$F$44*(AG219-0.5)</f>
        <v>1421.9999999999998</v>
      </c>
      <c r="AI219" s="1">
        <f>Summary!$F$32-SUM('Crossing Event Calculation'!$AJ$22:$AJ218)</f>
        <v>1.1397516264111118E-10</v>
      </c>
      <c r="AJ219" s="1">
        <f t="shared" si="53"/>
        <v>1.2464231478561432E-11</v>
      </c>
      <c r="AK219" s="27" t="str">
        <f>IF(AG219&gt;Summary!$F$45,"",AJ219)</f>
        <v/>
      </c>
      <c r="AN219">
        <f t="shared" si="51"/>
        <v>198</v>
      </c>
      <c r="AO219">
        <f>Summary!$F$44*(AN219-0.5)</f>
        <v>1421.9999999999998</v>
      </c>
      <c r="AP219" s="1">
        <f>Summary!$F$32-SUM('Crossing Event Calculation'!$AQ$22:$AQ218)</f>
        <v>7.0201269463110449E-6</v>
      </c>
      <c r="AQ219" s="1">
        <f t="shared" si="54"/>
        <v>4.0771481812034739E-7</v>
      </c>
      <c r="AR219" s="27" t="str">
        <f>IF(AN219&gt;Summary!$F$45,"",AQ219)</f>
        <v/>
      </c>
      <c r="AT219">
        <f t="shared" si="52"/>
        <v>198</v>
      </c>
      <c r="AU219">
        <f>Summary!$F$44*(AT219-0.5)</f>
        <v>1421.9999999999998</v>
      </c>
      <c r="AV219" s="1">
        <f>Summary!$F$32-SUM('Crossing Event Calculation'!$AW$22:$AW218)</f>
        <v>3.5819256666453914E-3</v>
      </c>
      <c r="AW219" s="1">
        <f t="shared" si="55"/>
        <v>9.9551152931674116E-5</v>
      </c>
      <c r="AX219" s="27" t="str">
        <f>IF(AT219&gt;Summary!$F$45,"",AW219)</f>
        <v/>
      </c>
    </row>
    <row r="220" spans="1:50">
      <c r="A220">
        <f t="shared" si="42"/>
        <v>199</v>
      </c>
      <c r="B220">
        <f>Summary!$E$44*(A220-0.5)</f>
        <v>1786.5</v>
      </c>
      <c r="C220" s="1">
        <f>IF(Summary!E$41=1,0,Summary!$E$31*(Summary!$E$41)*(1-Summary!$E$41)^$A219)</f>
        <v>8.3275436065458107E-21</v>
      </c>
      <c r="D220" s="1" t="str">
        <f>IF(A220&gt;Summary!$E$45,"",C220)</f>
        <v/>
      </c>
      <c r="G220">
        <f t="shared" si="43"/>
        <v>199</v>
      </c>
      <c r="H220">
        <f>Summary!$E$44*(G220-0.5)</f>
        <v>1786.5</v>
      </c>
      <c r="I220" s="1">
        <f>Summary!$E$32-SUM('Crossing Event Calculation'!$J$22:$J219)</f>
        <v>3.3453240178005217E-12</v>
      </c>
      <c r="J220" s="1">
        <f t="shared" si="44"/>
        <v>4.1590690543875481E-13</v>
      </c>
      <c r="K220" s="27" t="str">
        <f>IF(G220&gt;Summary!$E$45,"",J220)</f>
        <v/>
      </c>
      <c r="N220">
        <f t="shared" si="45"/>
        <v>199</v>
      </c>
      <c r="O220">
        <f>Summary!$E$44*(N220-0.5)</f>
        <v>1786.5</v>
      </c>
      <c r="P220" s="1">
        <f>Summary!$E$32-SUM('Crossing Event Calculation'!$Q$22:$Q219)</f>
        <v>6.8399613972758289E-8</v>
      </c>
      <c r="Q220" s="1">
        <f t="shared" si="46"/>
        <v>5.424707767066589E-9</v>
      </c>
      <c r="R220" s="27" t="str">
        <f>IF(N220&gt;Summary!$E$45,"",Q220)</f>
        <v/>
      </c>
      <c r="T220">
        <f t="shared" si="47"/>
        <v>199</v>
      </c>
      <c r="U220">
        <f>Summary!$E$44*(T220-0.5)</f>
        <v>1786.5</v>
      </c>
      <c r="V220" s="1">
        <f>Summary!$E$32-SUM('Crossing Event Calculation'!$W$22:$W219)</f>
        <v>8.9816976348466859E-5</v>
      </c>
      <c r="W220" s="1">
        <f t="shared" si="48"/>
        <v>4.0696462487253101E-6</v>
      </c>
      <c r="X220" s="27" t="str">
        <f>IF(T220&gt;Summary!$E$45,"",W220)</f>
        <v/>
      </c>
      <c r="AA220">
        <f t="shared" si="49"/>
        <v>199</v>
      </c>
      <c r="AB220">
        <f>Summary!$F$44*(AA220-0.5)</f>
        <v>1429.1999999999998</v>
      </c>
      <c r="AC220" s="1">
        <f>IF(Summary!F$41=1,0,Summary!$F$31*(Summary!$F$41)*(1-Summary!$F$41)^$A219)</f>
        <v>9.3788460664047035E-21</v>
      </c>
      <c r="AD220" s="1" t="str">
        <f>IF(AA220&gt;Summary!$F$45,"",AC220)</f>
        <v/>
      </c>
      <c r="AG220">
        <f t="shared" si="50"/>
        <v>199</v>
      </c>
      <c r="AH220">
        <f>Summary!$F$44*(AG220-0.5)</f>
        <v>1429.1999999999998</v>
      </c>
      <c r="AI220" s="1">
        <f>Summary!$F$32-SUM('Crossing Event Calculation'!$AJ$22:$AJ219)</f>
        <v>1.0151091078824948E-10</v>
      </c>
      <c r="AJ220" s="1">
        <f t="shared" si="53"/>
        <v>1.1101150990662933E-11</v>
      </c>
      <c r="AK220" s="27" t="str">
        <f>IF(AG220&gt;Summary!$F$45,"",AJ220)</f>
        <v/>
      </c>
      <c r="AN220">
        <f t="shared" si="51"/>
        <v>199</v>
      </c>
      <c r="AO220">
        <f>Summary!$F$44*(AN220-0.5)</f>
        <v>1429.1999999999998</v>
      </c>
      <c r="AP220" s="1">
        <f>Summary!$F$32-SUM('Crossing Event Calculation'!$AQ$22:$AQ219)</f>
        <v>6.612412128181866E-6</v>
      </c>
      <c r="AQ220" s="1">
        <f t="shared" si="54"/>
        <v>3.8403556357269845E-7</v>
      </c>
      <c r="AR220" s="27" t="str">
        <f>IF(AN220&gt;Summary!$F$45,"",AQ220)</f>
        <v/>
      </c>
      <c r="AT220">
        <f t="shared" si="52"/>
        <v>199</v>
      </c>
      <c r="AU220">
        <f>Summary!$F$44*(AT220-0.5)</f>
        <v>1429.1999999999998</v>
      </c>
      <c r="AV220" s="1">
        <f>Summary!$F$32-SUM('Crossing Event Calculation'!$AW$22:$AW219)</f>
        <v>3.482374513713693E-3</v>
      </c>
      <c r="AW220" s="1">
        <f t="shared" si="55"/>
        <v>9.6784364066591531E-5</v>
      </c>
      <c r="AX220" s="27" t="str">
        <f>IF(AT220&gt;Summary!$F$45,"",AW220)</f>
        <v/>
      </c>
    </row>
    <row r="221" spans="1:50">
      <c r="A221">
        <f t="shared" si="42"/>
        <v>200</v>
      </c>
      <c r="B221">
        <f>Summary!$E$44*(A221-0.5)</f>
        <v>1795.5</v>
      </c>
      <c r="C221" s="1">
        <f>IF(Summary!E$41=1,0,Summary!$E$31*(Summary!$E$41)*(1-Summary!$E$41)^$A220)</f>
        <v>6.6620348852366505E-21</v>
      </c>
      <c r="D221" s="1" t="str">
        <f>IF(A221&gt;Summary!$E$45,"",C221)</f>
        <v/>
      </c>
      <c r="G221">
        <f t="shared" si="43"/>
        <v>200</v>
      </c>
      <c r="H221">
        <f>Summary!$E$44*(G221-0.5)</f>
        <v>1795.5</v>
      </c>
      <c r="I221" s="1">
        <f>Summary!$E$32-SUM('Crossing Event Calculation'!$J$22:$J220)</f>
        <v>2.929434472775938E-12</v>
      </c>
      <c r="J221" s="1">
        <f t="shared" si="44"/>
        <v>3.6420150029559884E-13</v>
      </c>
      <c r="K221" s="27" t="str">
        <f>IF(G221&gt;Summary!$E$45,"",J221)</f>
        <v/>
      </c>
      <c r="N221">
        <f t="shared" si="45"/>
        <v>200</v>
      </c>
      <c r="O221">
        <f>Summary!$E$44*(N221-0.5)</f>
        <v>1795.5</v>
      </c>
      <c r="P221" s="1">
        <f>Summary!$E$32-SUM('Crossing Event Calculation'!$Q$22:$Q220)</f>
        <v>6.2974906178681067E-8</v>
      </c>
      <c r="Q221" s="1">
        <f t="shared" si="46"/>
        <v>4.9944793959486246E-9</v>
      </c>
      <c r="R221" s="27" t="str">
        <f>IF(N221&gt;Summary!$E$45,"",Q221)</f>
        <v/>
      </c>
      <c r="T221">
        <f t="shared" si="47"/>
        <v>200</v>
      </c>
      <c r="U221">
        <f>Summary!$E$44*(T221-0.5)</f>
        <v>1795.5</v>
      </c>
      <c r="V221" s="1">
        <f>Summary!$E$32-SUM('Crossing Event Calculation'!$W$22:$W220)</f>
        <v>8.5747330099694707E-5</v>
      </c>
      <c r="W221" s="1">
        <f t="shared" si="48"/>
        <v>3.8852488078039166E-6</v>
      </c>
      <c r="X221" s="27" t="str">
        <f>IF(T221&gt;Summary!$E$45,"",W221)</f>
        <v/>
      </c>
      <c r="AA221">
        <f t="shared" si="49"/>
        <v>200</v>
      </c>
      <c r="AB221">
        <f>Summary!$F$44*(AA221-0.5)</f>
        <v>1436.3999999999999</v>
      </c>
      <c r="AC221" s="1">
        <f>IF(Summary!F$41=1,0,Summary!$F$31*(Summary!$F$41)*(1-Summary!$F$41)^$A220)</f>
        <v>7.5030768531237637E-21</v>
      </c>
      <c r="AD221" s="1" t="str">
        <f>IF(AA221&gt;Summary!$F$45,"",AC221)</f>
        <v/>
      </c>
      <c r="AG221">
        <f t="shared" si="50"/>
        <v>200</v>
      </c>
      <c r="AH221">
        <f>Summary!$F$44*(AG221-0.5)</f>
        <v>1436.3999999999999</v>
      </c>
      <c r="AI221" s="1">
        <f>Summary!$F$32-SUM('Crossing Event Calculation'!$AJ$22:$AJ220)</f>
        <v>9.0409790765022535E-11</v>
      </c>
      <c r="AJ221" s="1">
        <f t="shared" si="53"/>
        <v>9.8871414956601649E-12</v>
      </c>
      <c r="AK221" s="27" t="str">
        <f>IF(AG221&gt;Summary!$F$45,"",AJ221)</f>
        <v/>
      </c>
      <c r="AN221">
        <f t="shared" si="51"/>
        <v>200</v>
      </c>
      <c r="AO221">
        <f>Summary!$F$44*(AN221-0.5)</f>
        <v>1436.3999999999999</v>
      </c>
      <c r="AP221" s="1">
        <f>Summary!$F$32-SUM('Crossing Event Calculation'!$AQ$22:$AQ220)</f>
        <v>6.2283765646098388E-6</v>
      </c>
      <c r="AQ221" s="1">
        <f t="shared" si="54"/>
        <v>3.6173155238444027E-7</v>
      </c>
      <c r="AR221" s="27" t="str">
        <f>IF(AN221&gt;Summary!$F$45,"",AQ221)</f>
        <v/>
      </c>
      <c r="AT221">
        <f t="shared" si="52"/>
        <v>200</v>
      </c>
      <c r="AU221">
        <f>Summary!$F$44*(AT221-0.5)</f>
        <v>1436.3999999999999</v>
      </c>
      <c r="AV221" s="1">
        <f>Summary!$F$32-SUM('Crossing Event Calculation'!$AW$22:$AW220)</f>
        <v>3.3855901496471219E-3</v>
      </c>
      <c r="AW221" s="1">
        <f t="shared" si="55"/>
        <v>9.4094471554776913E-5</v>
      </c>
      <c r="AX221" s="27" t="str">
        <f>IF(AT221&gt;Summary!$F$45,"",AW221)</f>
        <v/>
      </c>
    </row>
    <row r="222" spans="1:50">
      <c r="A222">
        <f t="shared" si="42"/>
        <v>201</v>
      </c>
      <c r="B222">
        <f>Summary!$E$44*(A222-0.5)</f>
        <v>1804.5</v>
      </c>
      <c r="C222" s="1">
        <f>IF(Summary!E$41=1,0,Summary!$E$31*(Summary!$E$41)*(1-Summary!$E$41)^$A221)</f>
        <v>5.3296279081893219E-21</v>
      </c>
      <c r="D222" s="1" t="str">
        <f>IF(A222&gt;Summary!$E$45,"",C222)</f>
        <v/>
      </c>
      <c r="G222">
        <f t="shared" si="43"/>
        <v>201</v>
      </c>
      <c r="H222">
        <f>Summary!$E$44*(G222-0.5)</f>
        <v>1804.5</v>
      </c>
      <c r="I222" s="1">
        <f>Summary!$E$32-SUM('Crossing Event Calculation'!$J$22:$J221)</f>
        <v>2.5652813206988867E-12</v>
      </c>
      <c r="J222" s="1">
        <f t="shared" si="44"/>
        <v>3.1892821442545691E-13</v>
      </c>
      <c r="K222" s="27" t="str">
        <f>IF(G222&gt;Summary!$E$45,"",J222)</f>
        <v/>
      </c>
      <c r="N222">
        <f t="shared" si="45"/>
        <v>201</v>
      </c>
      <c r="O222">
        <f>Summary!$E$44*(N222-0.5)</f>
        <v>1804.5</v>
      </c>
      <c r="P222" s="1">
        <f>Summary!$E$32-SUM('Crossing Event Calculation'!$Q$22:$Q221)</f>
        <v>5.7980426793058371E-8</v>
      </c>
      <c r="Q222" s="1">
        <f t="shared" si="46"/>
        <v>4.5983720271785017E-9</v>
      </c>
      <c r="R222" s="27" t="str">
        <f>IF(N222&gt;Summary!$E$45,"",Q222)</f>
        <v/>
      </c>
      <c r="T222">
        <f t="shared" si="47"/>
        <v>201</v>
      </c>
      <c r="U222">
        <f>Summary!$E$44*(T222-0.5)</f>
        <v>1804.5</v>
      </c>
      <c r="V222" s="1">
        <f>Summary!$E$32-SUM('Crossing Event Calculation'!$W$22:$W221)</f>
        <v>8.1862081291905753E-5</v>
      </c>
      <c r="W222" s="1">
        <f t="shared" si="48"/>
        <v>3.7092064951052802E-6</v>
      </c>
      <c r="X222" s="27" t="str">
        <f>IF(T222&gt;Summary!$E$45,"",W222)</f>
        <v/>
      </c>
      <c r="AA222">
        <f t="shared" si="49"/>
        <v>201</v>
      </c>
      <c r="AB222">
        <f>Summary!$F$44*(AA222-0.5)</f>
        <v>1443.6</v>
      </c>
      <c r="AC222" s="1">
        <f>IF(Summary!F$41=1,0,Summary!$F$31*(Summary!$F$41)*(1-Summary!$F$41)^$A221)</f>
        <v>6.002461482499013E-21</v>
      </c>
      <c r="AD222" s="1" t="str">
        <f>IF(AA222&gt;Summary!$F$45,"",AC222)</f>
        <v/>
      </c>
      <c r="AG222">
        <f t="shared" si="50"/>
        <v>201</v>
      </c>
      <c r="AH222">
        <f>Summary!$F$44*(AG222-0.5)</f>
        <v>1443.6</v>
      </c>
      <c r="AI222" s="1">
        <f>Summary!$F$32-SUM('Crossing Event Calculation'!$AJ$22:$AJ221)</f>
        <v>8.0522699619223204E-11</v>
      </c>
      <c r="AJ222" s="1">
        <f t="shared" si="53"/>
        <v>8.8058972154574287E-12</v>
      </c>
      <c r="AK222" s="27" t="str">
        <f>IF(AG222&gt;Summary!$F$45,"",AJ222)</f>
        <v/>
      </c>
      <c r="AN222">
        <f t="shared" si="51"/>
        <v>201</v>
      </c>
      <c r="AO222">
        <f>Summary!$F$44*(AN222-0.5)</f>
        <v>1443.6</v>
      </c>
      <c r="AP222" s="1">
        <f>Summary!$F$32-SUM('Crossing Event Calculation'!$AQ$22:$AQ221)</f>
        <v>5.8666450122313307E-6</v>
      </c>
      <c r="AQ222" s="1">
        <f t="shared" si="54"/>
        <v>3.4072291319396321E-7</v>
      </c>
      <c r="AR222" s="27" t="str">
        <f>IF(AN222&gt;Summary!$F$45,"",AQ222)</f>
        <v/>
      </c>
      <c r="AT222">
        <f t="shared" si="52"/>
        <v>201</v>
      </c>
      <c r="AU222">
        <f>Summary!$F$44*(AT222-0.5)</f>
        <v>1443.6</v>
      </c>
      <c r="AV222" s="1">
        <f>Summary!$F$32-SUM('Crossing Event Calculation'!$AW$22:$AW221)</f>
        <v>3.2914956780923932E-3</v>
      </c>
      <c r="AW222" s="1">
        <f t="shared" si="55"/>
        <v>9.1479338243944527E-5</v>
      </c>
      <c r="AX222" s="27" t="str">
        <f>IF(AT222&gt;Summary!$F$45,"",AW222)</f>
        <v/>
      </c>
    </row>
    <row r="223" spans="1:50">
      <c r="A223">
        <f t="shared" si="42"/>
        <v>202</v>
      </c>
      <c r="B223">
        <f>Summary!$E$44*(A223-0.5)</f>
        <v>1813.5</v>
      </c>
      <c r="C223" s="1">
        <f>IF(Summary!E$41=1,0,Summary!$E$31*(Summary!$E$41)*(1-Summary!$E$41)^$A222)</f>
        <v>4.2637023265514569E-21</v>
      </c>
      <c r="D223" s="1" t="str">
        <f>IF(A223&gt;Summary!$E$45,"",C223)</f>
        <v/>
      </c>
      <c r="G223">
        <f t="shared" si="43"/>
        <v>202</v>
      </c>
      <c r="H223">
        <f>Summary!$E$44*(G223-0.5)</f>
        <v>1813.5</v>
      </c>
      <c r="I223" s="1">
        <f>Summary!$E$32-SUM('Crossing Event Calculation'!$J$22:$J222)</f>
        <v>2.2463142457240792E-12</v>
      </c>
      <c r="J223" s="1">
        <f t="shared" si="44"/>
        <v>2.7927268079590886E-13</v>
      </c>
      <c r="K223" s="27" t="str">
        <f>IF(G223&gt;Summary!$E$45,"",J223)</f>
        <v/>
      </c>
      <c r="N223">
        <f t="shared" si="45"/>
        <v>202</v>
      </c>
      <c r="O223">
        <f>Summary!$E$44*(N223-0.5)</f>
        <v>1813.5</v>
      </c>
      <c r="P223" s="1">
        <f>Summary!$E$32-SUM('Crossing Event Calculation'!$Q$22:$Q222)</f>
        <v>5.3382054776562882E-8</v>
      </c>
      <c r="Q223" s="1">
        <f t="shared" si="46"/>
        <v>4.2336795538601645E-9</v>
      </c>
      <c r="R223" s="27" t="str">
        <f>IF(N223&gt;Summary!$E$45,"",Q223)</f>
        <v/>
      </c>
      <c r="T223">
        <f t="shared" si="47"/>
        <v>202</v>
      </c>
      <c r="U223">
        <f>Summary!$E$44*(T223-0.5)</f>
        <v>1813.5</v>
      </c>
      <c r="V223" s="1">
        <f>Summary!$E$32-SUM('Crossing Event Calculation'!$W$22:$W222)</f>
        <v>7.8152874796844074E-5</v>
      </c>
      <c r="W223" s="1">
        <f t="shared" si="48"/>
        <v>3.5411407361355065E-6</v>
      </c>
      <c r="X223" s="27" t="str">
        <f>IF(T223&gt;Summary!$E$45,"",W223)</f>
        <v/>
      </c>
      <c r="AA223">
        <f t="shared" si="49"/>
        <v>202</v>
      </c>
      <c r="AB223">
        <f>Summary!$F$44*(AA223-0.5)</f>
        <v>1450.8</v>
      </c>
      <c r="AC223" s="1">
        <f>IF(Summary!F$41=1,0,Summary!$F$31*(Summary!$F$41)*(1-Summary!$F$41)^$A222)</f>
        <v>4.8019691859992101E-21</v>
      </c>
      <c r="AD223" s="1" t="str">
        <f>IF(AA223&gt;Summary!$F$45,"",AC223)</f>
        <v/>
      </c>
      <c r="AG223">
        <f t="shared" si="50"/>
        <v>202</v>
      </c>
      <c r="AH223">
        <f>Summary!$F$44*(AG223-0.5)</f>
        <v>1450.8</v>
      </c>
      <c r="AI223" s="1">
        <f>Summary!$F$32-SUM('Crossing Event Calculation'!$AJ$22:$AJ222)</f>
        <v>7.1716854677106312E-11</v>
      </c>
      <c r="AJ223" s="1">
        <f t="shared" si="53"/>
        <v>7.8428971443939264E-12</v>
      </c>
      <c r="AK223" s="27" t="str">
        <f>IF(AG223&gt;Summary!$F$45,"",AJ223)</f>
        <v/>
      </c>
      <c r="AN223">
        <f t="shared" si="51"/>
        <v>202</v>
      </c>
      <c r="AO223">
        <f>Summary!$F$44*(AN223-0.5)</f>
        <v>1450.8</v>
      </c>
      <c r="AP223" s="1">
        <f>Summary!$F$32-SUM('Crossing Event Calculation'!$AQ$22:$AQ222)</f>
        <v>5.5259220990144797E-6</v>
      </c>
      <c r="AQ223" s="1">
        <f t="shared" si="54"/>
        <v>3.209344134055595E-7</v>
      </c>
      <c r="AR223" s="27" t="str">
        <f>IF(AN223&gt;Summary!$F$45,"",AQ223)</f>
        <v/>
      </c>
      <c r="AT223">
        <f t="shared" si="52"/>
        <v>202</v>
      </c>
      <c r="AU223">
        <f>Summary!$F$44*(AT223-0.5)</f>
        <v>1450.8</v>
      </c>
      <c r="AV223" s="1">
        <f>Summary!$F$32-SUM('Crossing Event Calculation'!$AW$22:$AW222)</f>
        <v>3.2000163398484549E-3</v>
      </c>
      <c r="AW223" s="1">
        <f t="shared" si="55"/>
        <v>8.8936886378900782E-5</v>
      </c>
      <c r="AX223" s="27" t="str">
        <f>IF(AT223&gt;Summary!$F$45,"",AW223)</f>
        <v/>
      </c>
    </row>
    <row r="224" spans="1:50">
      <c r="A224">
        <f t="shared" si="42"/>
        <v>203</v>
      </c>
      <c r="B224">
        <f>Summary!$E$44*(A224-0.5)</f>
        <v>1822.5</v>
      </c>
      <c r="C224" s="1">
        <f>IF(Summary!E$41=1,0,Summary!$E$31*(Summary!$E$41)*(1-Summary!$E$41)^$A223)</f>
        <v>3.4109618612411665E-21</v>
      </c>
      <c r="D224" s="1" t="str">
        <f>IF(A224&gt;Summary!$E$45,"",C224)</f>
        <v/>
      </c>
      <c r="G224">
        <f t="shared" si="43"/>
        <v>203</v>
      </c>
      <c r="H224">
        <f>Summary!$E$44*(G224-0.5)</f>
        <v>1822.5</v>
      </c>
      <c r="I224" s="1">
        <f>Summary!$E$32-SUM('Crossing Event Calculation'!$J$22:$J223)</f>
        <v>1.9670931550308524E-12</v>
      </c>
      <c r="J224" s="1">
        <f t="shared" si="44"/>
        <v>2.4455856068511409E-13</v>
      </c>
      <c r="K224" s="27" t="str">
        <f>IF(G224&gt;Summary!$E$45,"",J224)</f>
        <v/>
      </c>
      <c r="N224">
        <f t="shared" si="45"/>
        <v>203</v>
      </c>
      <c r="O224">
        <f>Summary!$E$44*(N224-0.5)</f>
        <v>1822.5</v>
      </c>
      <c r="P224" s="1">
        <f>Summary!$E$32-SUM('Crossing Event Calculation'!$Q$22:$Q223)</f>
        <v>4.9148375258489807E-8</v>
      </c>
      <c r="Q224" s="1">
        <f t="shared" si="46"/>
        <v>3.8979104927349273E-9</v>
      </c>
      <c r="R224" s="27" t="str">
        <f>IF(N224&gt;Summary!$E$45,"",Q224)</f>
        <v/>
      </c>
      <c r="T224">
        <f t="shared" si="47"/>
        <v>203</v>
      </c>
      <c r="U224">
        <f>Summary!$E$44*(T224-0.5)</f>
        <v>1822.5</v>
      </c>
      <c r="V224" s="1">
        <f>Summary!$E$32-SUM('Crossing Event Calculation'!$W$22:$W223)</f>
        <v>7.4611734060758828E-5</v>
      </c>
      <c r="W224" s="1">
        <f t="shared" si="48"/>
        <v>3.3806901097761199E-6</v>
      </c>
      <c r="X224" s="27" t="str">
        <f>IF(T224&gt;Summary!$E$45,"",W224)</f>
        <v/>
      </c>
      <c r="AA224">
        <f t="shared" si="49"/>
        <v>203</v>
      </c>
      <c r="AB224">
        <f>Summary!$F$44*(AA224-0.5)</f>
        <v>1457.9999999999998</v>
      </c>
      <c r="AC224" s="1">
        <f>IF(Summary!F$41=1,0,Summary!$F$31*(Summary!$F$41)*(1-Summary!$F$41)^$A223)</f>
        <v>3.8415753487993687E-21</v>
      </c>
      <c r="AD224" s="1" t="str">
        <f>IF(AA224&gt;Summary!$F$45,"",AC224)</f>
        <v/>
      </c>
      <c r="AG224">
        <f t="shared" si="50"/>
        <v>203</v>
      </c>
      <c r="AH224">
        <f>Summary!$F$44*(AG224-0.5)</f>
        <v>1457.9999999999998</v>
      </c>
      <c r="AI224" s="1">
        <f>Summary!$F$32-SUM('Crossing Event Calculation'!$AJ$22:$AJ223)</f>
        <v>6.3873906164246819E-11</v>
      </c>
      <c r="AJ224" s="1">
        <f t="shared" si="53"/>
        <v>6.985198646989379E-12</v>
      </c>
      <c r="AK224" s="27" t="str">
        <f>IF(AG224&gt;Summary!$F$45,"",AJ224)</f>
        <v/>
      </c>
      <c r="AN224">
        <f t="shared" si="51"/>
        <v>203</v>
      </c>
      <c r="AO224">
        <f>Summary!$F$44*(AN224-0.5)</f>
        <v>1457.9999999999998</v>
      </c>
      <c r="AP224" s="1">
        <f>Summary!$F$32-SUM('Crossing Event Calculation'!$AQ$22:$AQ223)</f>
        <v>5.2049876856363753E-6</v>
      </c>
      <c r="AQ224" s="1">
        <f t="shared" si="54"/>
        <v>3.0229518978756305E-7</v>
      </c>
      <c r="AR224" s="27" t="str">
        <f>IF(AN224&gt;Summary!$F$45,"",AQ224)</f>
        <v/>
      </c>
      <c r="AT224">
        <f t="shared" si="52"/>
        <v>203</v>
      </c>
      <c r="AU224">
        <f>Summary!$F$44*(AT224-0.5)</f>
        <v>1457.9999999999998</v>
      </c>
      <c r="AV224" s="1">
        <f>Summary!$F$32-SUM('Crossing Event Calculation'!$AW$22:$AW223)</f>
        <v>3.1110794534695563E-3</v>
      </c>
      <c r="AW224" s="1">
        <f t="shared" si="55"/>
        <v>8.6465095950746934E-5</v>
      </c>
      <c r="AX224" s="27" t="str">
        <f>IF(AT224&gt;Summary!$F$45,"",AW224)</f>
        <v/>
      </c>
    </row>
    <row r="225" spans="1:50">
      <c r="A225">
        <f t="shared" si="42"/>
        <v>204</v>
      </c>
      <c r="B225">
        <f>Summary!$E$44*(A225-0.5)</f>
        <v>1831.5</v>
      </c>
      <c r="C225" s="1">
        <f>IF(Summary!E$41=1,0,Summary!$E$31*(Summary!$E$41)*(1-Summary!$E$41)^$A224)</f>
        <v>2.7287694889929331E-21</v>
      </c>
      <c r="D225" s="1" t="str">
        <f>IF(A225&gt;Summary!$E$45,"",C225)</f>
        <v/>
      </c>
      <c r="G225">
        <f t="shared" si="43"/>
        <v>204</v>
      </c>
      <c r="H225">
        <f>Summary!$E$44*(G225-0.5)</f>
        <v>1831.5</v>
      </c>
      <c r="I225" s="1">
        <f>Summary!$E$32-SUM('Crossing Event Calculation'!$J$22:$J224)</f>
        <v>1.7225110227059304E-12</v>
      </c>
      <c r="J225" s="1">
        <f t="shared" si="44"/>
        <v>2.1415092386440595E-13</v>
      </c>
      <c r="K225" s="27" t="str">
        <f>IF(G225&gt;Summary!$E$45,"",J225)</f>
        <v/>
      </c>
      <c r="N225">
        <f t="shared" si="45"/>
        <v>204</v>
      </c>
      <c r="O225">
        <f>Summary!$E$44*(N225-0.5)</f>
        <v>1831.5</v>
      </c>
      <c r="P225" s="1">
        <f>Summary!$E$32-SUM('Crossing Event Calculation'!$Q$22:$Q224)</f>
        <v>4.5250464819623915E-8</v>
      </c>
      <c r="Q225" s="1">
        <f t="shared" si="46"/>
        <v>3.5887709551716412E-9</v>
      </c>
      <c r="R225" s="27" t="str">
        <f>IF(N225&gt;Summary!$E$45,"",Q225)</f>
        <v/>
      </c>
      <c r="T225">
        <f t="shared" si="47"/>
        <v>204</v>
      </c>
      <c r="U225">
        <f>Summary!$E$44*(T225-0.5)</f>
        <v>1831.5</v>
      </c>
      <c r="V225" s="1">
        <f>Summary!$E$32-SUM('Crossing Event Calculation'!$W$22:$W224)</f>
        <v>7.1231043951014428E-5</v>
      </c>
      <c r="W225" s="1">
        <f t="shared" si="48"/>
        <v>3.2275095710565163E-6</v>
      </c>
      <c r="X225" s="27" t="str">
        <f>IF(T225&gt;Summary!$E$45,"",W225)</f>
        <v/>
      </c>
      <c r="AA225">
        <f t="shared" si="49"/>
        <v>204</v>
      </c>
      <c r="AB225">
        <f>Summary!$F$44*(AA225-0.5)</f>
        <v>1465.1999999999998</v>
      </c>
      <c r="AC225" s="1">
        <f>IF(Summary!F$41=1,0,Summary!$F$31*(Summary!$F$41)*(1-Summary!$F$41)^$A224)</f>
        <v>3.0732602790394948E-21</v>
      </c>
      <c r="AD225" s="1" t="str">
        <f>IF(AA225&gt;Summary!$F$45,"",AC225)</f>
        <v/>
      </c>
      <c r="AG225">
        <f t="shared" si="50"/>
        <v>204</v>
      </c>
      <c r="AH225">
        <f>Summary!$F$44*(AG225-0.5)</f>
        <v>1465.1999999999998</v>
      </c>
      <c r="AI225" s="1">
        <f>Summary!$F$32-SUM('Crossing Event Calculation'!$AJ$22:$AJ224)</f>
        <v>5.6888715960212721E-11</v>
      </c>
      <c r="AJ225" s="1">
        <f t="shared" si="53"/>
        <v>6.221303903544143E-12</v>
      </c>
      <c r="AK225" s="27" t="str">
        <f>IF(AG225&gt;Summary!$F$45,"",AJ225)</f>
        <v/>
      </c>
      <c r="AN225">
        <f t="shared" si="51"/>
        <v>204</v>
      </c>
      <c r="AO225">
        <f>Summary!$F$44*(AN225-0.5)</f>
        <v>1465.1999999999998</v>
      </c>
      <c r="AP225" s="1">
        <f>Summary!$F$32-SUM('Crossing Event Calculation'!$AQ$22:$AQ224)</f>
        <v>4.902692495867278E-6</v>
      </c>
      <c r="AQ225" s="1">
        <f t="shared" si="54"/>
        <v>2.847384946938754E-7</v>
      </c>
      <c r="AR225" s="27" t="str">
        <f>IF(AN225&gt;Summary!$F$45,"",AQ225)</f>
        <v/>
      </c>
      <c r="AT225">
        <f t="shared" si="52"/>
        <v>204</v>
      </c>
      <c r="AU225">
        <f>Summary!$F$44*(AT225-0.5)</f>
        <v>1465.1999999999998</v>
      </c>
      <c r="AV225" s="1">
        <f>Summary!$F$32-SUM('Crossing Event Calculation'!$AW$22:$AW224)</f>
        <v>3.0246143575187734E-3</v>
      </c>
      <c r="AW225" s="1">
        <f t="shared" si="55"/>
        <v>8.406200309195243E-5</v>
      </c>
      <c r="AX225" s="27" t="str">
        <f>IF(AT225&gt;Summary!$F$45,"",AW225)</f>
        <v/>
      </c>
    </row>
    <row r="226" spans="1:50">
      <c r="A226">
        <f t="shared" si="42"/>
        <v>205</v>
      </c>
      <c r="B226">
        <f>Summary!$E$44*(A226-0.5)</f>
        <v>1840.5</v>
      </c>
      <c r="C226" s="1">
        <f>IF(Summary!E$41=1,0,Summary!$E$31*(Summary!$E$41)*(1-Summary!$E$41)^$A225)</f>
        <v>2.1830155911943469E-21</v>
      </c>
      <c r="D226" s="1" t="str">
        <f>IF(A226&gt;Summary!$E$45,"",C226)</f>
        <v/>
      </c>
      <c r="G226">
        <f t="shared" si="43"/>
        <v>205</v>
      </c>
      <c r="H226">
        <f>Summary!$E$44*(G226-0.5)</f>
        <v>1840.5</v>
      </c>
      <c r="I226" s="1">
        <f>Summary!$E$32-SUM('Crossing Event Calculation'!$J$22:$J225)</f>
        <v>1.5083490012557377E-12</v>
      </c>
      <c r="J226" s="1">
        <f t="shared" si="44"/>
        <v>1.8752526275358165E-13</v>
      </c>
      <c r="K226" s="27" t="str">
        <f>IF(G226&gt;Summary!$E$45,"",J226)</f>
        <v/>
      </c>
      <c r="N226">
        <f t="shared" si="45"/>
        <v>205</v>
      </c>
      <c r="O226">
        <f>Summary!$E$44*(N226-0.5)</f>
        <v>1840.5</v>
      </c>
      <c r="P226" s="1">
        <f>Summary!$E$32-SUM('Crossing Event Calculation'!$Q$22:$Q225)</f>
        <v>4.166169387254115E-8</v>
      </c>
      <c r="Q226" s="1">
        <f t="shared" si="46"/>
        <v>3.3041489741380001E-9</v>
      </c>
      <c r="R226" s="27" t="str">
        <f>IF(N226&gt;Summary!$E$45,"",Q226)</f>
        <v/>
      </c>
      <c r="T226">
        <f t="shared" si="47"/>
        <v>205</v>
      </c>
      <c r="U226">
        <f>Summary!$E$44*(T226-0.5)</f>
        <v>1840.5</v>
      </c>
      <c r="V226" s="1">
        <f>Summary!$E$32-SUM('Crossing Event Calculation'!$W$22:$W225)</f>
        <v>6.8003534379967867E-5</v>
      </c>
      <c r="W226" s="1">
        <f t="shared" si="48"/>
        <v>3.0812697091447221E-6</v>
      </c>
      <c r="X226" s="27" t="str">
        <f>IF(T226&gt;Summary!$E$45,"",W226)</f>
        <v/>
      </c>
      <c r="AA226">
        <f t="shared" si="49"/>
        <v>205</v>
      </c>
      <c r="AB226">
        <f>Summary!$F$44*(AA226-0.5)</f>
        <v>1472.3999999999999</v>
      </c>
      <c r="AC226" s="1">
        <f>IF(Summary!F$41=1,0,Summary!$F$31*(Summary!$F$41)*(1-Summary!$F$41)^$A225)</f>
        <v>2.4586082232315965E-21</v>
      </c>
      <c r="AD226" s="1" t="str">
        <f>IF(AA226&gt;Summary!$F$45,"",AC226)</f>
        <v/>
      </c>
      <c r="AG226">
        <f t="shared" si="50"/>
        <v>205</v>
      </c>
      <c r="AH226">
        <f>Summary!$F$44*(AG226-0.5)</f>
        <v>1472.3999999999999</v>
      </c>
      <c r="AI226" s="1">
        <f>Summary!$F$32-SUM('Crossing Event Calculation'!$AJ$22:$AJ225)</f>
        <v>5.0667359197120732E-11</v>
      </c>
      <c r="AJ226" s="1">
        <f t="shared" si="53"/>
        <v>5.5409413665757438E-12</v>
      </c>
      <c r="AK226" s="27" t="str">
        <f>IF(AG226&gt;Summary!$F$45,"",AJ226)</f>
        <v/>
      </c>
      <c r="AN226">
        <f t="shared" si="51"/>
        <v>205</v>
      </c>
      <c r="AO226">
        <f>Summary!$F$44*(AN226-0.5)</f>
        <v>1472.3999999999999</v>
      </c>
      <c r="AP226" s="1">
        <f>Summary!$F$32-SUM('Crossing Event Calculation'!$AQ$22:$AQ225)</f>
        <v>4.6179540011959119E-6</v>
      </c>
      <c r="AQ226" s="1">
        <f t="shared" si="54"/>
        <v>2.6820145705130089E-7</v>
      </c>
      <c r="AR226" s="27" t="str">
        <f>IF(AN226&gt;Summary!$F$45,"",AQ226)</f>
        <v/>
      </c>
      <c r="AT226">
        <f t="shared" si="52"/>
        <v>205</v>
      </c>
      <c r="AU226">
        <f>Summary!$F$44*(AT226-0.5)</f>
        <v>1472.3999999999999</v>
      </c>
      <c r="AV226" s="1">
        <f>Summary!$F$32-SUM('Crossing Event Calculation'!$AW$22:$AW225)</f>
        <v>2.9405523544268064E-3</v>
      </c>
      <c r="AW226" s="1">
        <f t="shared" si="55"/>
        <v>8.1725698516042948E-5</v>
      </c>
      <c r="AX226" s="27" t="str">
        <f>IF(AT226&gt;Summary!$F$45,"",AW226)</f>
        <v/>
      </c>
    </row>
    <row r="227" spans="1:50">
      <c r="A227">
        <f t="shared" si="42"/>
        <v>206</v>
      </c>
      <c r="B227">
        <f>Summary!$E$44*(A227-0.5)</f>
        <v>1849.5</v>
      </c>
      <c r="C227" s="1">
        <f>IF(Summary!E$41=1,0,Summary!$E$31*(Summary!$E$41)*(1-Summary!$E$41)^$A226)</f>
        <v>1.7464124729554779E-21</v>
      </c>
      <c r="D227" s="1" t="str">
        <f>IF(A227&gt;Summary!$E$45,"",C227)</f>
        <v/>
      </c>
      <c r="G227">
        <f t="shared" si="43"/>
        <v>206</v>
      </c>
      <c r="H227">
        <f>Summary!$E$44*(G227-0.5)</f>
        <v>1849.5</v>
      </c>
      <c r="I227" s="1">
        <f>Summary!$E$32-SUM('Crossing Event Calculation'!$J$22:$J226)</f>
        <v>1.3208323323965487E-12</v>
      </c>
      <c r="J227" s="1">
        <f t="shared" si="44"/>
        <v>1.6421228109667017E-13</v>
      </c>
      <c r="K227" s="27" t="str">
        <f>IF(G227&gt;Summary!$E$45,"",J227)</f>
        <v/>
      </c>
      <c r="N227">
        <f t="shared" si="45"/>
        <v>206</v>
      </c>
      <c r="O227">
        <f>Summary!$E$44*(N227-0.5)</f>
        <v>1849.5</v>
      </c>
      <c r="P227" s="1">
        <f>Summary!$E$32-SUM('Crossing Event Calculation'!$Q$22:$Q226)</f>
        <v>3.8357544918099507E-8</v>
      </c>
      <c r="Q227" s="1">
        <f t="shared" si="46"/>
        <v>3.0421000902971761E-9</v>
      </c>
      <c r="R227" s="27" t="str">
        <f>IF(N227&gt;Summary!$E$45,"",Q227)</f>
        <v/>
      </c>
      <c r="T227">
        <f t="shared" si="47"/>
        <v>206</v>
      </c>
      <c r="U227">
        <f>Summary!$E$44*(T227-0.5)</f>
        <v>1849.5</v>
      </c>
      <c r="V227" s="1">
        <f>Summary!$E$32-SUM('Crossing Event Calculation'!$W$22:$W226)</f>
        <v>6.4922264670808083E-5</v>
      </c>
      <c r="W227" s="1">
        <f t="shared" si="48"/>
        <v>2.9416560389567802E-6</v>
      </c>
      <c r="X227" s="27" t="str">
        <f>IF(T227&gt;Summary!$E$45,"",W227)</f>
        <v/>
      </c>
      <c r="AA227">
        <f t="shared" si="49"/>
        <v>206</v>
      </c>
      <c r="AB227">
        <f>Summary!$F$44*(AA227-0.5)</f>
        <v>1479.6</v>
      </c>
      <c r="AC227" s="1">
        <f>IF(Summary!F$41=1,0,Summary!$F$31*(Summary!$F$41)*(1-Summary!$F$41)^$A226)</f>
        <v>1.9668865785852776E-21</v>
      </c>
      <c r="AD227" s="1" t="str">
        <f>IF(AA227&gt;Summary!$F$45,"",AC227)</f>
        <v/>
      </c>
      <c r="AG227">
        <f t="shared" si="50"/>
        <v>206</v>
      </c>
      <c r="AH227">
        <f>Summary!$F$44*(AG227-0.5)</f>
        <v>1479.6</v>
      </c>
      <c r="AI227" s="1">
        <f>Summary!$F$32-SUM('Crossing Event Calculation'!$AJ$22:$AJ226)</f>
        <v>4.51264581258215E-11</v>
      </c>
      <c r="AJ227" s="1">
        <f t="shared" si="53"/>
        <v>4.9349929129644012E-12</v>
      </c>
      <c r="AK227" s="27" t="str">
        <f>IF(AG227&gt;Summary!$F$45,"",AJ227)</f>
        <v/>
      </c>
      <c r="AN227">
        <f t="shared" si="51"/>
        <v>206</v>
      </c>
      <c r="AO227">
        <f>Summary!$F$44*(AN227-0.5)</f>
        <v>1479.6</v>
      </c>
      <c r="AP227" s="1">
        <f>Summary!$F$32-SUM('Crossing Event Calculation'!$AQ$22:$AQ226)</f>
        <v>4.3497525441527074E-6</v>
      </c>
      <c r="AQ227" s="1">
        <f t="shared" si="54"/>
        <v>2.5262485720997696E-7</v>
      </c>
      <c r="AR227" s="27" t="str">
        <f>IF(AN227&gt;Summary!$F$45,"",AQ227)</f>
        <v/>
      </c>
      <c r="AT227">
        <f t="shared" si="52"/>
        <v>206</v>
      </c>
      <c r="AU227">
        <f>Summary!$F$44*(AT227-0.5)</f>
        <v>1479.6</v>
      </c>
      <c r="AV227" s="1">
        <f>Summary!$F$32-SUM('Crossing Event Calculation'!$AW$22:$AW226)</f>
        <v>2.8588266559107511E-3</v>
      </c>
      <c r="AW227" s="1">
        <f t="shared" si="55"/>
        <v>7.9454326000644193E-5</v>
      </c>
      <c r="AX227" s="27" t="str">
        <f>IF(AT227&gt;Summary!$F$45,"",AW227)</f>
        <v/>
      </c>
    </row>
    <row r="228" spans="1:50">
      <c r="A228">
        <f t="shared" si="42"/>
        <v>207</v>
      </c>
      <c r="B228">
        <f>Summary!$E$44*(A228-0.5)</f>
        <v>1858.5</v>
      </c>
      <c r="C228" s="1">
        <f>IF(Summary!E$41=1,0,Summary!$E$31*(Summary!$E$41)*(1-Summary!$E$41)^$A227)</f>
        <v>1.3971299783643821E-21</v>
      </c>
      <c r="D228" s="1" t="str">
        <f>IF(A228&gt;Summary!$E$45,"",C228)</f>
        <v/>
      </c>
      <c r="G228">
        <f t="shared" si="43"/>
        <v>207</v>
      </c>
      <c r="H228">
        <f>Summary!$E$44*(G228-0.5)</f>
        <v>1858.5</v>
      </c>
      <c r="I228" s="1">
        <f>Summary!$E$32-SUM('Crossing Event Calculation'!$J$22:$J227)</f>
        <v>1.1566303470544881E-12</v>
      </c>
      <c r="J228" s="1">
        <f t="shared" si="44"/>
        <v>1.4379789396193242E-13</v>
      </c>
      <c r="K228" s="27" t="str">
        <f>IF(G228&gt;Summary!$E$45,"",J228)</f>
        <v/>
      </c>
      <c r="N228">
        <f t="shared" si="45"/>
        <v>207</v>
      </c>
      <c r="O228">
        <f>Summary!$E$44*(N228-0.5)</f>
        <v>1858.5</v>
      </c>
      <c r="P228" s="1">
        <f>Summary!$E$32-SUM('Crossing Event Calculation'!$Q$22:$Q227)</f>
        <v>3.5315444790740003E-8</v>
      </c>
      <c r="Q228" s="1">
        <f t="shared" si="46"/>
        <v>2.8008340475435745E-9</v>
      </c>
      <c r="R228" s="27" t="str">
        <f>IF(N228&gt;Summary!$E$45,"",Q228)</f>
        <v/>
      </c>
      <c r="T228">
        <f t="shared" si="47"/>
        <v>207</v>
      </c>
      <c r="U228">
        <f>Summary!$E$44*(T228-0.5)</f>
        <v>1858.5</v>
      </c>
      <c r="V228" s="1">
        <f>Summary!$E$32-SUM('Crossing Event Calculation'!$W$22:$W227)</f>
        <v>6.1980608631828638E-5</v>
      </c>
      <c r="W228" s="1">
        <f t="shared" si="48"/>
        <v>2.8083683248655541E-6</v>
      </c>
      <c r="X228" s="27" t="str">
        <f>IF(T228&gt;Summary!$E$45,"",W228)</f>
        <v/>
      </c>
      <c r="AA228">
        <f t="shared" si="49"/>
        <v>207</v>
      </c>
      <c r="AB228">
        <f>Summary!$F$44*(AA228-0.5)</f>
        <v>1486.8</v>
      </c>
      <c r="AC228" s="1">
        <f>IF(Summary!F$41=1,0,Summary!$F$31*(Summary!$F$41)*(1-Summary!$F$41)^$A227)</f>
        <v>1.5735092628682219E-21</v>
      </c>
      <c r="AD228" s="1" t="str">
        <f>IF(AA228&gt;Summary!$F$45,"",AC228)</f>
        <v/>
      </c>
      <c r="AG228">
        <f t="shared" si="50"/>
        <v>207</v>
      </c>
      <c r="AH228">
        <f>Summary!$F$44*(AG228-0.5)</f>
        <v>1486.8</v>
      </c>
      <c r="AI228" s="1">
        <f>Summary!$F$32-SUM('Crossing Event Calculation'!$AJ$22:$AJ227)</f>
        <v>4.0191516781362679E-11</v>
      </c>
      <c r="AJ228" s="1">
        <f t="shared" si="53"/>
        <v>4.3953117243168057E-12</v>
      </c>
      <c r="AK228" s="27" t="str">
        <f>IF(AG228&gt;Summary!$F$45,"",AJ228)</f>
        <v/>
      </c>
      <c r="AN228">
        <f t="shared" si="51"/>
        <v>207</v>
      </c>
      <c r="AO228">
        <f>Summary!$F$44*(AN228-0.5)</f>
        <v>1486.8</v>
      </c>
      <c r="AP228" s="1">
        <f>Summary!$F$32-SUM('Crossing Event Calculation'!$AQ$22:$AQ227)</f>
        <v>4.097127686897295E-6</v>
      </c>
      <c r="AQ228" s="1">
        <f t="shared" si="54"/>
        <v>2.3795291487669863E-7</v>
      </c>
      <c r="AR228" s="27" t="str">
        <f>IF(AN228&gt;Summary!$F$45,"",AQ228)</f>
        <v/>
      </c>
      <c r="AT228">
        <f t="shared" si="52"/>
        <v>207</v>
      </c>
      <c r="AU228">
        <f>Summary!$F$44*(AT228-0.5)</f>
        <v>1486.8</v>
      </c>
      <c r="AV228" s="1">
        <f>Summary!$F$32-SUM('Crossing Event Calculation'!$AW$22:$AW227)</f>
        <v>2.7793723299101014E-3</v>
      </c>
      <c r="AW228" s="1">
        <f t="shared" si="55"/>
        <v>7.7246080912693617E-5</v>
      </c>
      <c r="AX228" s="27" t="str">
        <f>IF(AT228&gt;Summary!$F$45,"",AW228)</f>
        <v/>
      </c>
    </row>
    <row r="229" spans="1:50">
      <c r="A229">
        <f t="shared" si="42"/>
        <v>208</v>
      </c>
      <c r="B229">
        <f>Summary!$E$44*(A229-0.5)</f>
        <v>1867.5</v>
      </c>
      <c r="C229" s="1">
        <f>IF(Summary!E$41=1,0,Summary!$E$31*(Summary!$E$41)*(1-Summary!$E$41)^$A228)</f>
        <v>1.1177039826915059E-21</v>
      </c>
      <c r="D229" s="1" t="str">
        <f>IF(A229&gt;Summary!$E$45,"",C229)</f>
        <v/>
      </c>
      <c r="G229">
        <f t="shared" si="43"/>
        <v>208</v>
      </c>
      <c r="H229">
        <f>Summary!$E$44*(G229-0.5)</f>
        <v>1867.5</v>
      </c>
      <c r="I229" s="1">
        <f>Summary!$E$32-SUM('Crossing Event Calculation'!$J$22:$J228)</f>
        <v>1.0128564653655303E-12</v>
      </c>
      <c r="J229" s="1">
        <f t="shared" si="44"/>
        <v>1.2592322774186114E-13</v>
      </c>
      <c r="K229" s="27" t="str">
        <f>IF(G229&gt;Summary!$E$45,"",J229)</f>
        <v/>
      </c>
      <c r="N229">
        <f t="shared" si="45"/>
        <v>208</v>
      </c>
      <c r="O229">
        <f>Summary!$E$44*(N229-0.5)</f>
        <v>1867.5</v>
      </c>
      <c r="P229" s="1">
        <f>Summary!$E$32-SUM('Crossing Event Calculation'!$Q$22:$Q228)</f>
        <v>3.251461078157547E-8</v>
      </c>
      <c r="Q229" s="1">
        <f t="shared" si="46"/>
        <v>2.57870258917262E-9</v>
      </c>
      <c r="R229" s="27" t="str">
        <f>IF(N229&gt;Summary!$E$45,"",Q229)</f>
        <v/>
      </c>
      <c r="T229">
        <f t="shared" si="47"/>
        <v>208</v>
      </c>
      <c r="U229">
        <f>Summary!$E$44*(T229-0.5)</f>
        <v>1867.5</v>
      </c>
      <c r="V229" s="1">
        <f>Summary!$E$32-SUM('Crossing Event Calculation'!$W$22:$W228)</f>
        <v>5.917224030693724E-5</v>
      </c>
      <c r="W229" s="1">
        <f t="shared" si="48"/>
        <v>2.6811199350501211E-6</v>
      </c>
      <c r="X229" s="27" t="str">
        <f>IF(T229&gt;Summary!$E$45,"",W229)</f>
        <v/>
      </c>
      <c r="AA229">
        <f t="shared" si="49"/>
        <v>208</v>
      </c>
      <c r="AB229">
        <f>Summary!$F$44*(AA229-0.5)</f>
        <v>1493.9999999999998</v>
      </c>
      <c r="AC229" s="1">
        <f>IF(Summary!F$41=1,0,Summary!$F$31*(Summary!$F$41)*(1-Summary!$F$41)^$A228)</f>
        <v>1.2588074102945779E-21</v>
      </c>
      <c r="AD229" s="1" t="str">
        <f>IF(AA229&gt;Summary!$F$45,"",AC229)</f>
        <v/>
      </c>
      <c r="AG229">
        <f t="shared" si="50"/>
        <v>208</v>
      </c>
      <c r="AH229">
        <f>Summary!$F$44*(AG229-0.5)</f>
        <v>1493.9999999999998</v>
      </c>
      <c r="AI229" s="1">
        <f>Summary!$F$32-SUM('Crossing Event Calculation'!$AJ$22:$AJ228)</f>
        <v>3.5796254849174147E-11</v>
      </c>
      <c r="AJ229" s="1">
        <f t="shared" si="53"/>
        <v>3.9146494391116388E-12</v>
      </c>
      <c r="AK229" s="27" t="str">
        <f>IF(AG229&gt;Summary!$F$45,"",AJ229)</f>
        <v/>
      </c>
      <c r="AN229">
        <f t="shared" si="51"/>
        <v>208</v>
      </c>
      <c r="AO229">
        <f>Summary!$F$44*(AN229-0.5)</f>
        <v>1493.9999999999998</v>
      </c>
      <c r="AP229" s="1">
        <f>Summary!$F$32-SUM('Crossing Event Calculation'!$AQ$22:$AQ228)</f>
        <v>3.8591747719696201E-6</v>
      </c>
      <c r="AQ229" s="1">
        <f t="shared" si="54"/>
        <v>2.2413308937027751E-7</v>
      </c>
      <c r="AR229" s="27" t="str">
        <f>IF(AN229&gt;Summary!$F$45,"",AQ229)</f>
        <v/>
      </c>
      <c r="AT229">
        <f t="shared" si="52"/>
        <v>208</v>
      </c>
      <c r="AU229">
        <f>Summary!$F$44*(AT229-0.5)</f>
        <v>1493.9999999999998</v>
      </c>
      <c r="AV229" s="1">
        <f>Summary!$F$32-SUM('Crossing Event Calculation'!$AW$22:$AW228)</f>
        <v>2.7021262489974607E-3</v>
      </c>
      <c r="AW229" s="1">
        <f t="shared" si="55"/>
        <v>7.5099208774638142E-5</v>
      </c>
      <c r="AX229" s="27" t="str">
        <f>IF(AT229&gt;Summary!$F$45,"",AW229)</f>
        <v/>
      </c>
    </row>
    <row r="230" spans="1:50">
      <c r="A230">
        <f t="shared" si="42"/>
        <v>209</v>
      </c>
      <c r="B230">
        <f>Summary!$E$44*(A230-0.5)</f>
        <v>1876.5</v>
      </c>
      <c r="C230" s="1">
        <f>IF(Summary!E$41=1,0,Summary!$E$31*(Summary!$E$41)*(1-Summary!$E$41)^$A229)</f>
        <v>8.9416318615320476E-22</v>
      </c>
      <c r="D230" s="1" t="str">
        <f>IF(A230&gt;Summary!$E$45,"",C230)</f>
        <v/>
      </c>
      <c r="G230">
        <f t="shared" si="43"/>
        <v>209</v>
      </c>
      <c r="H230">
        <f>Summary!$E$44*(G230-0.5)</f>
        <v>1876.5</v>
      </c>
      <c r="I230" s="1">
        <f>Summary!$E$32-SUM('Crossing Event Calculation'!$J$22:$J229)</f>
        <v>8.8695717437303756E-13</v>
      </c>
      <c r="J230" s="1">
        <f t="shared" si="44"/>
        <v>1.1027081732212306E-13</v>
      </c>
      <c r="K230" s="27" t="str">
        <f>IF(G230&gt;Summary!$E$45,"",J230)</f>
        <v/>
      </c>
      <c r="N230">
        <f t="shared" si="45"/>
        <v>209</v>
      </c>
      <c r="O230">
        <f>Summary!$E$44*(N230-0.5)</f>
        <v>1876.5</v>
      </c>
      <c r="P230" s="1">
        <f>Summary!$E$32-SUM('Crossing Event Calculation'!$Q$22:$Q229)</f>
        <v>2.9935908196776495E-8</v>
      </c>
      <c r="Q230" s="1">
        <f t="shared" si="46"/>
        <v>2.3741881609729957E-9</v>
      </c>
      <c r="R230" s="27" t="str">
        <f>IF(N230&gt;Summary!$E$45,"",Q230)</f>
        <v/>
      </c>
      <c r="T230">
        <f t="shared" si="47"/>
        <v>209</v>
      </c>
      <c r="U230">
        <f>Summary!$E$44*(T230-0.5)</f>
        <v>1876.5</v>
      </c>
      <c r="V230" s="1">
        <f>Summary!$E$32-SUM('Crossing Event Calculation'!$W$22:$W229)</f>
        <v>5.6491120371870984E-5</v>
      </c>
      <c r="W230" s="1">
        <f t="shared" si="48"/>
        <v>2.5596372251023676E-6</v>
      </c>
      <c r="X230" s="27" t="str">
        <f>IF(T230&gt;Summary!$E$45,"",W230)</f>
        <v/>
      </c>
      <c r="AA230">
        <f t="shared" si="49"/>
        <v>209</v>
      </c>
      <c r="AB230">
        <f>Summary!$F$44*(AA230-0.5)</f>
        <v>1501.1999999999998</v>
      </c>
      <c r="AC230" s="1">
        <f>IF(Summary!F$41=1,0,Summary!$F$31*(Summary!$F$41)*(1-Summary!$F$41)^$A229)</f>
        <v>1.0070459282356624E-21</v>
      </c>
      <c r="AD230" s="1" t="str">
        <f>IF(AA230&gt;Summary!$F$45,"",AC230)</f>
        <v/>
      </c>
      <c r="AG230">
        <f t="shared" si="50"/>
        <v>209</v>
      </c>
      <c r="AH230">
        <f>Summary!$F$44*(AG230-0.5)</f>
        <v>1501.1999999999998</v>
      </c>
      <c r="AI230" s="1">
        <f>Summary!$F$32-SUM('Crossing Event Calculation'!$AJ$22:$AJ229)</f>
        <v>3.1881608464345845E-11</v>
      </c>
      <c r="AJ230" s="1">
        <f t="shared" si="53"/>
        <v>3.4865468809178433E-12</v>
      </c>
      <c r="AK230" s="27" t="str">
        <f>IF(AG230&gt;Summary!$F$45,"",AJ230)</f>
        <v/>
      </c>
      <c r="AN230">
        <f t="shared" si="51"/>
        <v>209</v>
      </c>
      <c r="AO230">
        <f>Summary!$F$44*(AN230-0.5)</f>
        <v>1501.1999999999998</v>
      </c>
      <c r="AP230" s="1">
        <f>Summary!$F$32-SUM('Crossing Event Calculation'!$AQ$22:$AQ229)</f>
        <v>3.6350416825481346E-6</v>
      </c>
      <c r="AQ230" s="1">
        <f t="shared" si="54"/>
        <v>2.1111589146387036E-7</v>
      </c>
      <c r="AR230" s="27" t="str">
        <f>IF(AN230&gt;Summary!$F$45,"",AQ230)</f>
        <v/>
      </c>
      <c r="AT230">
        <f t="shared" si="52"/>
        <v>209</v>
      </c>
      <c r="AU230">
        <f>Summary!$F$44*(AT230-0.5)</f>
        <v>1501.1999999999998</v>
      </c>
      <c r="AV230" s="1">
        <f>Summary!$F$32-SUM('Crossing Event Calculation'!$AW$22:$AW229)</f>
        <v>2.6270270402227736E-3</v>
      </c>
      <c r="AW230" s="1">
        <f t="shared" si="55"/>
        <v>7.3012003870473181E-5</v>
      </c>
      <c r="AX230" s="27" t="str">
        <f>IF(AT230&gt;Summary!$F$45,"",AW230)</f>
        <v/>
      </c>
    </row>
    <row r="231" spans="1:50">
      <c r="A231">
        <f t="shared" si="42"/>
        <v>210</v>
      </c>
      <c r="B231">
        <f>Summary!$E$44*(A231-0.5)</f>
        <v>1885.5</v>
      </c>
      <c r="C231" s="1">
        <f>IF(Summary!E$41=1,0,Summary!$E$31*(Summary!$E$41)*(1-Summary!$E$41)^$A230)</f>
        <v>7.1533054892256384E-22</v>
      </c>
      <c r="D231" s="1" t="str">
        <f>IF(A231&gt;Summary!$E$45,"",C231)</f>
        <v/>
      </c>
      <c r="G231">
        <f t="shared" si="43"/>
        <v>210</v>
      </c>
      <c r="H231">
        <f>Summary!$E$44*(G231-0.5)</f>
        <v>1885.5</v>
      </c>
      <c r="I231" s="1">
        <f>Summary!$E$32-SUM('Crossing Event Calculation'!$J$22:$J230)</f>
        <v>7.7671202802775952E-13</v>
      </c>
      <c r="J231" s="1">
        <f t="shared" si="44"/>
        <v>9.6564606081558762E-14</v>
      </c>
      <c r="K231" s="27" t="str">
        <f>IF(G231&gt;Summary!$E$45,"",J231)</f>
        <v/>
      </c>
      <c r="N231">
        <f t="shared" si="45"/>
        <v>210</v>
      </c>
      <c r="O231">
        <f>Summary!$E$44*(N231-0.5)</f>
        <v>1885.5</v>
      </c>
      <c r="P231" s="1">
        <f>Summary!$E$32-SUM('Crossing Event Calculation'!$Q$22:$Q230)</f>
        <v>2.7561720017388325E-8</v>
      </c>
      <c r="Q231" s="1">
        <f t="shared" si="46"/>
        <v>2.1858935740717574E-9</v>
      </c>
      <c r="R231" s="27" t="str">
        <f>IF(N231&gt;Summary!$E$45,"",Q231)</f>
        <v/>
      </c>
      <c r="T231">
        <f t="shared" si="47"/>
        <v>210</v>
      </c>
      <c r="U231">
        <f>Summary!$E$44*(T231-0.5)</f>
        <v>1885.5</v>
      </c>
      <c r="V231" s="1">
        <f>Summary!$E$32-SUM('Crossing Event Calculation'!$W$22:$W230)</f>
        <v>5.3931483146807402E-5</v>
      </c>
      <c r="W231" s="1">
        <f t="shared" si="48"/>
        <v>2.4436589495627514E-6</v>
      </c>
      <c r="X231" s="27" t="str">
        <f>IF(T231&gt;Summary!$E$45,"",W231)</f>
        <v/>
      </c>
      <c r="AA231">
        <f t="shared" si="49"/>
        <v>210</v>
      </c>
      <c r="AB231">
        <f>Summary!$F$44*(AA231-0.5)</f>
        <v>1508.3999999999999</v>
      </c>
      <c r="AC231" s="1">
        <f>IF(Summary!F$41=1,0,Summary!$F$31*(Summary!$F$41)*(1-Summary!$F$41)^$A230)</f>
        <v>8.0563674258852988E-22</v>
      </c>
      <c r="AD231" s="1" t="str">
        <f>IF(AA231&gt;Summary!$F$45,"",AC231)</f>
        <v/>
      </c>
      <c r="AG231">
        <f t="shared" si="50"/>
        <v>210</v>
      </c>
      <c r="AH231">
        <f>Summary!$F$44*(AG231-0.5)</f>
        <v>1508.3999999999999</v>
      </c>
      <c r="AI231" s="1">
        <f>Summary!$F$32-SUM('Crossing Event Calculation'!$AJ$22:$AJ230)</f>
        <v>2.8395064077813004E-11</v>
      </c>
      <c r="AJ231" s="1">
        <f t="shared" si="53"/>
        <v>3.1052612105401356E-12</v>
      </c>
      <c r="AK231" s="27" t="str">
        <f>IF(AG231&gt;Summary!$F$45,"",AJ231)</f>
        <v/>
      </c>
      <c r="AN231">
        <f t="shared" si="51"/>
        <v>210</v>
      </c>
      <c r="AO231">
        <f>Summary!$F$44*(AN231-0.5)</f>
        <v>1508.3999999999999</v>
      </c>
      <c r="AP231" s="1">
        <f>Summary!$F$32-SUM('Crossing Event Calculation'!$AQ$22:$AQ230)</f>
        <v>3.4239257911128362E-6</v>
      </c>
      <c r="AQ231" s="1">
        <f t="shared" si="54"/>
        <v>1.9885470616948069E-7</v>
      </c>
      <c r="AR231" s="27" t="str">
        <f>IF(AN231&gt;Summary!$F$45,"",AQ231)</f>
        <v/>
      </c>
      <c r="AT231">
        <f t="shared" si="52"/>
        <v>210</v>
      </c>
      <c r="AU231">
        <f>Summary!$F$44*(AT231-0.5)</f>
        <v>1508.3999999999999</v>
      </c>
      <c r="AV231" s="1">
        <f>Summary!$F$32-SUM('Crossing Event Calculation'!$AW$22:$AW230)</f>
        <v>2.5540150363523306E-3</v>
      </c>
      <c r="AW231" s="1">
        <f t="shared" si="55"/>
        <v>7.0982807890546107E-5</v>
      </c>
      <c r="AX231" s="27" t="str">
        <f>IF(AT231&gt;Summary!$F$45,"",AW231)</f>
        <v/>
      </c>
    </row>
    <row r="232" spans="1:50">
      <c r="A232">
        <f t="shared" si="42"/>
        <v>211</v>
      </c>
      <c r="B232">
        <f>Summary!$E$44*(A232-0.5)</f>
        <v>1894.5</v>
      </c>
      <c r="C232" s="1">
        <f>IF(Summary!E$41=1,0,Summary!$E$31*(Summary!$E$41)*(1-Summary!$E$41)^$A231)</f>
        <v>5.7226443913805119E-22</v>
      </c>
      <c r="D232" s="1" t="str">
        <f>IF(A232&gt;Summary!$E$45,"",C232)</f>
        <v/>
      </c>
      <c r="G232">
        <f t="shared" si="43"/>
        <v>211</v>
      </c>
      <c r="H232">
        <f>Summary!$E$44*(G232-0.5)</f>
        <v>1894.5</v>
      </c>
      <c r="I232" s="1">
        <f>Summary!$E$32-SUM('Crossing Event Calculation'!$J$22:$J231)</f>
        <v>6.801226248853709E-13</v>
      </c>
      <c r="J232" s="1">
        <f t="shared" si="44"/>
        <v>8.4556143061124782E-14</v>
      </c>
      <c r="K232" s="27" t="str">
        <f>IF(G232&gt;Summary!$E$45,"",J232)</f>
        <v/>
      </c>
      <c r="N232">
        <f t="shared" si="45"/>
        <v>211</v>
      </c>
      <c r="O232">
        <f>Summary!$E$44*(N232-0.5)</f>
        <v>1894.5</v>
      </c>
      <c r="P232" s="1">
        <f>Summary!$E$32-SUM('Crossing Event Calculation'!$Q$22:$Q231)</f>
        <v>2.5375826440132698E-8</v>
      </c>
      <c r="Q232" s="1">
        <f t="shared" si="46"/>
        <v>2.0125324514308866E-9</v>
      </c>
      <c r="R232" s="27" t="str">
        <f>IF(N232&gt;Summary!$E$45,"",Q232)</f>
        <v/>
      </c>
      <c r="T232">
        <f t="shared" si="47"/>
        <v>211</v>
      </c>
      <c r="U232">
        <f>Summary!$E$44*(T232-0.5)</f>
        <v>1894.5</v>
      </c>
      <c r="V232" s="1">
        <f>Summary!$E$32-SUM('Crossing Event Calculation'!$W$22:$W231)</f>
        <v>5.1487824197282706E-5</v>
      </c>
      <c r="W232" s="1">
        <f t="shared" si="48"/>
        <v>2.3329357001125157E-6</v>
      </c>
      <c r="X232" s="27" t="str">
        <f>IF(T232&gt;Summary!$E$45,"",W232)</f>
        <v/>
      </c>
      <c r="AA232">
        <f t="shared" si="49"/>
        <v>211</v>
      </c>
      <c r="AB232">
        <f>Summary!$F$44*(AA232-0.5)</f>
        <v>1515.6</v>
      </c>
      <c r="AC232" s="1">
        <f>IF(Summary!F$41=1,0,Summary!$F$31*(Summary!$F$41)*(1-Summary!$F$41)^$A231)</f>
        <v>6.4450939407082405E-22</v>
      </c>
      <c r="AD232" s="1" t="str">
        <f>IF(AA232&gt;Summary!$F$45,"",AC232)</f>
        <v/>
      </c>
      <c r="AG232">
        <f t="shared" si="50"/>
        <v>211</v>
      </c>
      <c r="AH232">
        <f>Summary!$F$44*(AG232-0.5)</f>
        <v>1515.6</v>
      </c>
      <c r="AI232" s="1">
        <f>Summary!$F$32-SUM('Crossing Event Calculation'!$AJ$22:$AJ231)</f>
        <v>2.5289770277936441E-11</v>
      </c>
      <c r="AJ232" s="1">
        <f t="shared" si="53"/>
        <v>2.7656687955463618E-12</v>
      </c>
      <c r="AK232" s="27" t="str">
        <f>IF(AG232&gt;Summary!$F$45,"",AJ232)</f>
        <v/>
      </c>
      <c r="AN232">
        <f t="shared" si="51"/>
        <v>211</v>
      </c>
      <c r="AO232">
        <f>Summary!$F$44*(AN232-0.5)</f>
        <v>1515.6</v>
      </c>
      <c r="AP232" s="1">
        <f>Summary!$F$32-SUM('Crossing Event Calculation'!$AQ$22:$AQ231)</f>
        <v>3.2250710849668351E-6</v>
      </c>
      <c r="AQ232" s="1">
        <f t="shared" si="54"/>
        <v>1.8730562579404732E-7</v>
      </c>
      <c r="AR232" s="27" t="str">
        <f>IF(AN232&gt;Summary!$F$45,"",AQ232)</f>
        <v/>
      </c>
      <c r="AT232">
        <f t="shared" si="52"/>
        <v>211</v>
      </c>
      <c r="AU232">
        <f>Summary!$F$44*(AT232-0.5)</f>
        <v>1515.6</v>
      </c>
      <c r="AV232" s="1">
        <f>Summary!$F$32-SUM('Crossing Event Calculation'!$AW$22:$AW231)</f>
        <v>2.4830322284618012E-3</v>
      </c>
      <c r="AW232" s="1">
        <f t="shared" si="55"/>
        <v>6.9010008613991686E-5</v>
      </c>
      <c r="AX232" s="27" t="str">
        <f>IF(AT232&gt;Summary!$F$45,"",AW232)</f>
        <v/>
      </c>
    </row>
    <row r="233" spans="1:50">
      <c r="A233">
        <f t="shared" si="42"/>
        <v>212</v>
      </c>
      <c r="B233">
        <f>Summary!$E$44*(A233-0.5)</f>
        <v>1903.5</v>
      </c>
      <c r="C233" s="1">
        <f>IF(Summary!E$41=1,0,Summary!$E$31*(Summary!$E$41)*(1-Summary!$E$41)^$A232)</f>
        <v>4.5781155131044106E-22</v>
      </c>
      <c r="D233" s="1" t="str">
        <f>IF(A233&gt;Summary!$E$45,"",C233)</f>
        <v/>
      </c>
      <c r="G233">
        <f t="shared" si="43"/>
        <v>212</v>
      </c>
      <c r="H233">
        <f>Summary!$E$44*(G233-0.5)</f>
        <v>1903.5</v>
      </c>
      <c r="I233" s="1">
        <f>Summary!$E$32-SUM('Crossing Event Calculation'!$J$22:$J232)</f>
        <v>5.9552363040893397E-13</v>
      </c>
      <c r="J233" s="1">
        <f t="shared" si="44"/>
        <v>7.4038385794951568E-14</v>
      </c>
      <c r="K233" s="27" t="str">
        <f>IF(G233&gt;Summary!$E$45,"",J233)</f>
        <v/>
      </c>
      <c r="N233">
        <f t="shared" si="45"/>
        <v>212</v>
      </c>
      <c r="O233">
        <f>Summary!$E$44*(N233-0.5)</f>
        <v>1903.5</v>
      </c>
      <c r="P233" s="1">
        <f>Summary!$E$32-SUM('Crossing Event Calculation'!$Q$22:$Q232)</f>
        <v>2.3363293966127685E-8</v>
      </c>
      <c r="Q233" s="1">
        <f t="shared" si="46"/>
        <v>1.8529204315800607E-9</v>
      </c>
      <c r="R233" s="27" t="str">
        <f>IF(N233&gt;Summary!$E$45,"",Q233)</f>
        <v/>
      </c>
      <c r="T233">
        <f t="shared" si="47"/>
        <v>212</v>
      </c>
      <c r="U233">
        <f>Summary!$E$44*(T233-0.5)</f>
        <v>1903.5</v>
      </c>
      <c r="V233" s="1">
        <f>Summary!$E$32-SUM('Crossing Event Calculation'!$W$22:$W232)</f>
        <v>4.9154888497215943E-5</v>
      </c>
      <c r="W233" s="1">
        <f t="shared" si="48"/>
        <v>2.227229369235167E-6</v>
      </c>
      <c r="X233" s="27" t="str">
        <f>IF(T233&gt;Summary!$E$45,"",W233)</f>
        <v/>
      </c>
      <c r="AA233">
        <f t="shared" si="49"/>
        <v>212</v>
      </c>
      <c r="AB233">
        <f>Summary!$F$44*(AA233-0.5)</f>
        <v>1522.8</v>
      </c>
      <c r="AC233" s="1">
        <f>IF(Summary!F$41=1,0,Summary!$F$31*(Summary!$F$41)*(1-Summary!$F$41)^$A232)</f>
        <v>5.1560751525665926E-22</v>
      </c>
      <c r="AD233" s="1" t="str">
        <f>IF(AA233&gt;Summary!$F$45,"",AC233)</f>
        <v/>
      </c>
      <c r="AG233">
        <f t="shared" si="50"/>
        <v>212</v>
      </c>
      <c r="AH233">
        <f>Summary!$F$44*(AG233-0.5)</f>
        <v>1522.8</v>
      </c>
      <c r="AI233" s="1">
        <f>Summary!$F$32-SUM('Crossing Event Calculation'!$AJ$22:$AJ232)</f>
        <v>2.2524093701292713E-11</v>
      </c>
      <c r="AJ233" s="1">
        <f t="shared" si="53"/>
        <v>2.4632166450311707E-12</v>
      </c>
      <c r="AK233" s="27" t="str">
        <f>IF(AG233&gt;Summary!$F$45,"",AJ233)</f>
        <v/>
      </c>
      <c r="AN233">
        <f t="shared" si="51"/>
        <v>212</v>
      </c>
      <c r="AO233">
        <f>Summary!$F$44*(AN233-0.5)</f>
        <v>1522.8</v>
      </c>
      <c r="AP233" s="1">
        <f>Summary!$F$32-SUM('Crossing Event Calculation'!$AQ$22:$AQ232)</f>
        <v>3.0377654591795533E-6</v>
      </c>
      <c r="AQ233" s="1">
        <f t="shared" si="54"/>
        <v>1.764272927190437E-7</v>
      </c>
      <c r="AR233" s="27" t="str">
        <f>IF(AN233&gt;Summary!$F$45,"",AQ233)</f>
        <v/>
      </c>
      <c r="AT233">
        <f t="shared" si="52"/>
        <v>212</v>
      </c>
      <c r="AU233">
        <f>Summary!$F$44*(AT233-0.5)</f>
        <v>1522.8</v>
      </c>
      <c r="AV233" s="1">
        <f>Summary!$F$32-SUM('Crossing Event Calculation'!$AW$22:$AW232)</f>
        <v>2.4140222198477668E-3</v>
      </c>
      <c r="AW233" s="1">
        <f t="shared" si="55"/>
        <v>6.7092038627812172E-5</v>
      </c>
      <c r="AX233" s="27" t="str">
        <f>IF(AT233&gt;Summary!$F$45,"",AW233)</f>
        <v/>
      </c>
    </row>
    <row r="234" spans="1:50">
      <c r="A234">
        <f t="shared" si="42"/>
        <v>213</v>
      </c>
      <c r="B234">
        <f>Summary!$E$44*(A234-0.5)</f>
        <v>1912.5</v>
      </c>
      <c r="C234" s="1">
        <f>IF(Summary!E$41=1,0,Summary!$E$31*(Summary!$E$41)*(1-Summary!$E$41)^$A233)</f>
        <v>3.6624924104835287E-22</v>
      </c>
      <c r="D234" s="1" t="str">
        <f>IF(A234&gt;Summary!$E$45,"",C234)</f>
        <v/>
      </c>
      <c r="G234">
        <f t="shared" si="43"/>
        <v>213</v>
      </c>
      <c r="H234">
        <f>Summary!$E$44*(G234-0.5)</f>
        <v>1912.5</v>
      </c>
      <c r="I234" s="1">
        <f>Summary!$E$32-SUM('Crossing Event Calculation'!$J$22:$J233)</f>
        <v>5.2147175466643603E-13</v>
      </c>
      <c r="J234" s="1">
        <f t="shared" si="44"/>
        <v>6.4831897479285525E-14</v>
      </c>
      <c r="K234" s="27" t="str">
        <f>IF(G234&gt;Summary!$E$45,"",J234)</f>
        <v/>
      </c>
      <c r="N234">
        <f t="shared" si="45"/>
        <v>213</v>
      </c>
      <c r="O234">
        <f>Summary!$E$44*(N234-0.5)</f>
        <v>1912.5</v>
      </c>
      <c r="P234" s="1">
        <f>Summary!$E$32-SUM('Crossing Event Calculation'!$Q$22:$Q233)</f>
        <v>2.1510373482414025E-8</v>
      </c>
      <c r="Q234" s="1">
        <f t="shared" si="46"/>
        <v>1.7059670855602786E-9</v>
      </c>
      <c r="R234" s="27" t="str">
        <f>IF(N234&gt;Summary!$E$45,"",Q234)</f>
        <v/>
      </c>
      <c r="T234">
        <f t="shared" si="47"/>
        <v>213</v>
      </c>
      <c r="U234">
        <f>Summary!$E$44*(T234-0.5)</f>
        <v>1912.5</v>
      </c>
      <c r="V234" s="1">
        <f>Summary!$E$32-SUM('Crossing Event Calculation'!$W$22:$W233)</f>
        <v>4.6927659127948829E-5</v>
      </c>
      <c r="W234" s="1">
        <f t="shared" si="48"/>
        <v>2.126312638165056E-6</v>
      </c>
      <c r="X234" s="27" t="str">
        <f>IF(T234&gt;Summary!$E$45,"",W234)</f>
        <v/>
      </c>
      <c r="AA234">
        <f t="shared" si="49"/>
        <v>213</v>
      </c>
      <c r="AB234">
        <f>Summary!$F$44*(AA234-0.5)</f>
        <v>1529.9999999999998</v>
      </c>
      <c r="AC234" s="1">
        <f>IF(Summary!F$41=1,0,Summary!$F$31*(Summary!$F$41)*(1-Summary!$F$41)^$A233)</f>
        <v>4.1248601220532749E-22</v>
      </c>
      <c r="AD234" s="1" t="str">
        <f>IF(AA234&gt;Summary!$F$45,"",AC234)</f>
        <v/>
      </c>
      <c r="AG234">
        <f t="shared" si="50"/>
        <v>213</v>
      </c>
      <c r="AH234">
        <f>Summary!$F$44*(AG234-0.5)</f>
        <v>1529.9999999999998</v>
      </c>
      <c r="AI234" s="1">
        <f>Summary!$F$32-SUM('Crossing Event Calculation'!$AJ$22:$AJ233)</f>
        <v>2.0060841876556879E-11</v>
      </c>
      <c r="AJ234" s="1">
        <f t="shared" si="53"/>
        <v>2.1938374204524486E-12</v>
      </c>
      <c r="AK234" s="27" t="str">
        <f>IF(AG234&gt;Summary!$F$45,"",AJ234)</f>
        <v/>
      </c>
      <c r="AN234">
        <f t="shared" si="51"/>
        <v>213</v>
      </c>
      <c r="AO234">
        <f>Summary!$F$44*(AN234-0.5)</f>
        <v>1529.9999999999998</v>
      </c>
      <c r="AP234" s="1">
        <f>Summary!$F$32-SUM('Crossing Event Calculation'!$AQ$22:$AQ233)</f>
        <v>2.8613381665154591E-6</v>
      </c>
      <c r="AQ234" s="1">
        <f t="shared" si="54"/>
        <v>1.6618075129748074E-7</v>
      </c>
      <c r="AR234" s="27" t="str">
        <f>IF(AN234&gt;Summary!$F$45,"",AQ234)</f>
        <v/>
      </c>
      <c r="AT234">
        <f t="shared" si="52"/>
        <v>213</v>
      </c>
      <c r="AU234">
        <f>Summary!$F$44*(AT234-0.5)</f>
        <v>1529.9999999999998</v>
      </c>
      <c r="AV234" s="1">
        <f>Summary!$F$32-SUM('Crossing Event Calculation'!$AW$22:$AW233)</f>
        <v>2.3469301812200083E-3</v>
      </c>
      <c r="AW234" s="1">
        <f t="shared" si="55"/>
        <v>6.5227374081552902E-5</v>
      </c>
      <c r="AX234" s="27" t="str">
        <f>IF(AT234&gt;Summary!$F$45,"",AW234)</f>
        <v/>
      </c>
    </row>
    <row r="235" spans="1:50">
      <c r="A235">
        <f t="shared" si="42"/>
        <v>214</v>
      </c>
      <c r="B235">
        <f>Summary!$E$44*(A235-0.5)</f>
        <v>1921.5</v>
      </c>
      <c r="C235" s="1">
        <f>IF(Summary!E$41=1,0,Summary!$E$31*(Summary!$E$41)*(1-Summary!$E$41)^$A234)</f>
        <v>2.9299939283868237E-22</v>
      </c>
      <c r="D235" s="1" t="str">
        <f>IF(A235&gt;Summary!$E$45,"",C235)</f>
        <v/>
      </c>
      <c r="G235">
        <f t="shared" si="43"/>
        <v>214</v>
      </c>
      <c r="H235">
        <f>Summary!$E$44*(G235-0.5)</f>
        <v>1921.5</v>
      </c>
      <c r="I235" s="1">
        <f>Summary!$E$32-SUM('Crossing Event Calculation'!$J$22:$J234)</f>
        <v>4.5663473002832689E-13</v>
      </c>
      <c r="J235" s="1">
        <f t="shared" si="44"/>
        <v>5.6771044141430986E-14</v>
      </c>
      <c r="K235" s="27" t="str">
        <f>IF(G235&gt;Summary!$E$45,"",J235)</f>
        <v/>
      </c>
      <c r="N235">
        <f t="shared" si="45"/>
        <v>214</v>
      </c>
      <c r="O235">
        <f>Summary!$E$44*(N235-0.5)</f>
        <v>1921.5</v>
      </c>
      <c r="P235" s="1">
        <f>Summary!$E$32-SUM('Crossing Event Calculation'!$Q$22:$Q234)</f>
        <v>1.9804406448109546E-8</v>
      </c>
      <c r="Q235" s="1">
        <f t="shared" si="46"/>
        <v>1.5706684766377658E-9</v>
      </c>
      <c r="R235" s="27" t="str">
        <f>IF(N235&gt;Summary!$E$45,"",Q235)</f>
        <v/>
      </c>
      <c r="T235">
        <f t="shared" si="47"/>
        <v>214</v>
      </c>
      <c r="U235">
        <f>Summary!$E$44*(T235-0.5)</f>
        <v>1921.5</v>
      </c>
      <c r="V235" s="1">
        <f>Summary!$E$32-SUM('Crossing Event Calculation'!$W$22:$W234)</f>
        <v>4.4801346489764526E-5</v>
      </c>
      <c r="W235" s="1">
        <f t="shared" si="48"/>
        <v>2.0299684880566039E-6</v>
      </c>
      <c r="X235" s="27" t="str">
        <f>IF(T235&gt;Summary!$E$45,"",W235)</f>
        <v/>
      </c>
      <c r="AA235">
        <f t="shared" si="49"/>
        <v>214</v>
      </c>
      <c r="AB235">
        <f>Summary!$F$44*(AA235-0.5)</f>
        <v>1537.1999999999998</v>
      </c>
      <c r="AC235" s="1">
        <f>IF(Summary!F$41=1,0,Summary!$F$31*(Summary!$F$41)*(1-Summary!$F$41)^$A234)</f>
        <v>3.2998880976426206E-22</v>
      </c>
      <c r="AD235" s="1" t="str">
        <f>IF(AA235&gt;Summary!$F$45,"",AC235)</f>
        <v/>
      </c>
      <c r="AG235">
        <f t="shared" si="50"/>
        <v>214</v>
      </c>
      <c r="AH235">
        <f>Summary!$F$44*(AG235-0.5)</f>
        <v>1537.1999999999998</v>
      </c>
      <c r="AI235" s="1">
        <f>Summary!$F$32-SUM('Crossing Event Calculation'!$AJ$22:$AJ234)</f>
        <v>1.7867041179897569E-11</v>
      </c>
      <c r="AJ235" s="1">
        <f t="shared" si="53"/>
        <v>1.9539251530131572E-12</v>
      </c>
      <c r="AK235" s="27" t="str">
        <f>IF(AG235&gt;Summary!$F$45,"",AJ235)</f>
        <v/>
      </c>
      <c r="AN235">
        <f t="shared" si="51"/>
        <v>214</v>
      </c>
      <c r="AO235">
        <f>Summary!$F$44*(AN235-0.5)</f>
        <v>1537.1999999999998</v>
      </c>
      <c r="AP235" s="1">
        <f>Summary!$F$32-SUM('Crossing Event Calculation'!$AQ$22:$AQ234)</f>
        <v>2.695157415244509E-6</v>
      </c>
      <c r="AQ235" s="1">
        <f t="shared" si="54"/>
        <v>1.5652930833958069E-7</v>
      </c>
      <c r="AR235" s="27" t="str">
        <f>IF(AN235&gt;Summary!$F$45,"",AQ235)</f>
        <v/>
      </c>
      <c r="AT235">
        <f t="shared" si="52"/>
        <v>214</v>
      </c>
      <c r="AU235">
        <f>Summary!$F$44*(AT235-0.5)</f>
        <v>1537.1999999999998</v>
      </c>
      <c r="AV235" s="1">
        <f>Summary!$F$32-SUM('Crossing Event Calculation'!$AW$22:$AW234)</f>
        <v>2.2817028071384637E-3</v>
      </c>
      <c r="AW235" s="1">
        <f t="shared" si="55"/>
        <v>6.3414533476570522E-5</v>
      </c>
      <c r="AX235" s="27" t="str">
        <f>IF(AT235&gt;Summary!$F$45,"",AW235)</f>
        <v/>
      </c>
    </row>
    <row r="236" spans="1:50">
      <c r="A236">
        <f t="shared" si="42"/>
        <v>215</v>
      </c>
      <c r="B236">
        <f>Summary!$E$44*(A236-0.5)</f>
        <v>1930.5</v>
      </c>
      <c r="C236" s="1">
        <f>IF(Summary!E$41=1,0,Summary!$E$31*(Summary!$E$41)*(1-Summary!$E$41)^$A235)</f>
        <v>2.3439951427094589E-22</v>
      </c>
      <c r="D236" s="1" t="str">
        <f>IF(A236&gt;Summary!$E$45,"",C236)</f>
        <v/>
      </c>
      <c r="G236">
        <f t="shared" si="43"/>
        <v>215</v>
      </c>
      <c r="H236">
        <f>Summary!$E$44*(G236-0.5)</f>
        <v>1930.5</v>
      </c>
      <c r="I236" s="1">
        <f>Summary!$E$32-SUM('Crossing Event Calculation'!$J$22:$J235)</f>
        <v>3.9990233346998139E-13</v>
      </c>
      <c r="J236" s="1">
        <f t="shared" si="44"/>
        <v>4.9717797470808269E-14</v>
      </c>
      <c r="K236" s="27" t="str">
        <f>IF(G236&gt;Summary!$E$45,"",J236)</f>
        <v/>
      </c>
      <c r="N236">
        <f t="shared" si="45"/>
        <v>215</v>
      </c>
      <c r="O236">
        <f>Summary!$E$44*(N236-0.5)</f>
        <v>1930.5</v>
      </c>
      <c r="P236" s="1">
        <f>Summary!$E$32-SUM('Crossing Event Calculation'!$Q$22:$Q235)</f>
        <v>1.8233737963946339E-8</v>
      </c>
      <c r="Q236" s="1">
        <f t="shared" si="46"/>
        <v>1.4461002659323616E-9</v>
      </c>
      <c r="R236" s="27" t="str">
        <f>IF(N236&gt;Summary!$E$45,"",Q236)</f>
        <v/>
      </c>
      <c r="T236">
        <f t="shared" si="47"/>
        <v>215</v>
      </c>
      <c r="U236">
        <f>Summary!$E$44*(T236-0.5)</f>
        <v>1930.5</v>
      </c>
      <c r="V236" s="1">
        <f>Summary!$E$32-SUM('Crossing Event Calculation'!$W$22:$W235)</f>
        <v>4.2771378001682514E-5</v>
      </c>
      <c r="W236" s="1">
        <f t="shared" si="48"/>
        <v>1.9379897332775298E-6</v>
      </c>
      <c r="X236" s="27" t="str">
        <f>IF(T236&gt;Summary!$E$45,"",W236)</f>
        <v/>
      </c>
      <c r="AA236">
        <f t="shared" si="49"/>
        <v>215</v>
      </c>
      <c r="AB236">
        <f>Summary!$F$44*(AA236-0.5)</f>
        <v>1544.3999999999999</v>
      </c>
      <c r="AC236" s="1">
        <f>IF(Summary!F$41=1,0,Summary!$F$31*(Summary!$F$41)*(1-Summary!$F$41)^$A235)</f>
        <v>2.6399104781140964E-22</v>
      </c>
      <c r="AD236" s="1" t="str">
        <f>IF(AA236&gt;Summary!$F$45,"",AC236)</f>
        <v/>
      </c>
      <c r="AG236">
        <f t="shared" si="50"/>
        <v>215</v>
      </c>
      <c r="AH236">
        <f>Summary!$F$44*(AG236-0.5)</f>
        <v>1544.3999999999999</v>
      </c>
      <c r="AI236" s="1">
        <f>Summary!$F$32-SUM('Crossing Event Calculation'!$AJ$22:$AJ235)</f>
        <v>1.5913159678859756E-11</v>
      </c>
      <c r="AJ236" s="1">
        <f t="shared" si="53"/>
        <v>1.7402502544977685E-12</v>
      </c>
      <c r="AK236" s="27" t="str">
        <f>IF(AG236&gt;Summary!$F$45,"",AJ236)</f>
        <v/>
      </c>
      <c r="AN236">
        <f t="shared" si="51"/>
        <v>215</v>
      </c>
      <c r="AO236">
        <f>Summary!$F$44*(AN236-0.5)</f>
        <v>1544.3999999999999</v>
      </c>
      <c r="AP236" s="1">
        <f>Summary!$F$32-SUM('Crossing Event Calculation'!$AQ$22:$AQ235)</f>
        <v>2.5386281069517125E-6</v>
      </c>
      <c r="AQ236" s="1">
        <f t="shared" si="54"/>
        <v>1.4743840172931816E-7</v>
      </c>
      <c r="AR236" s="27" t="str">
        <f>IF(AN236&gt;Summary!$F$45,"",AQ236)</f>
        <v/>
      </c>
      <c r="AT236">
        <f t="shared" si="52"/>
        <v>215</v>
      </c>
      <c r="AU236">
        <f>Summary!$F$44*(AT236-0.5)</f>
        <v>1544.3999999999999</v>
      </c>
      <c r="AV236" s="1">
        <f>Summary!$F$32-SUM('Crossing Event Calculation'!$AW$22:$AW235)</f>
        <v>2.2182882736618836E-3</v>
      </c>
      <c r="AW236" s="1">
        <f t="shared" si="55"/>
        <v>6.1652076488977545E-5</v>
      </c>
      <c r="AX236" s="27" t="str">
        <f>IF(AT236&gt;Summary!$F$45,"",AW236)</f>
        <v/>
      </c>
    </row>
    <row r="237" spans="1:50">
      <c r="A237">
        <f t="shared" si="42"/>
        <v>216</v>
      </c>
      <c r="B237">
        <f>Summary!$E$44*(A237-0.5)</f>
        <v>1939.5</v>
      </c>
      <c r="C237" s="1">
        <f>IF(Summary!E$41=1,0,Summary!$E$31*(Summary!$E$41)*(1-Summary!$E$41)^$A236)</f>
        <v>1.8751961141675673E-22</v>
      </c>
      <c r="D237" s="1" t="str">
        <f>IF(A237&gt;Summary!$E$45,"",C237)</f>
        <v/>
      </c>
      <c r="G237">
        <f t="shared" si="43"/>
        <v>216</v>
      </c>
      <c r="H237">
        <f>Summary!$E$44*(G237-0.5)</f>
        <v>1939.5</v>
      </c>
      <c r="I237" s="1">
        <f>Summary!$E$32-SUM('Crossing Event Calculation'!$J$22:$J236)</f>
        <v>3.5016434196677437E-13</v>
      </c>
      <c r="J237" s="1">
        <f t="shared" si="44"/>
        <v>4.3534129156837665E-14</v>
      </c>
      <c r="K237" s="27" t="str">
        <f>IF(G237&gt;Summary!$E$45,"",J237)</f>
        <v/>
      </c>
      <c r="N237">
        <f t="shared" si="45"/>
        <v>216</v>
      </c>
      <c r="O237">
        <f>Summary!$E$44*(N237-0.5)</f>
        <v>1939.5</v>
      </c>
      <c r="P237" s="1">
        <f>Summary!$E$32-SUM('Crossing Event Calculation'!$Q$22:$Q236)</f>
        <v>1.6787637724391402E-8</v>
      </c>
      <c r="Q237" s="1">
        <f t="shared" si="46"/>
        <v>1.3314114432060398E-9</v>
      </c>
      <c r="R237" s="27" t="str">
        <f>IF(N237&gt;Summary!$E$45,"",Q237)</f>
        <v/>
      </c>
      <c r="T237">
        <f t="shared" si="47"/>
        <v>216</v>
      </c>
      <c r="U237">
        <f>Summary!$E$44*(T237-0.5)</f>
        <v>1939.5</v>
      </c>
      <c r="V237" s="1">
        <f>Summary!$E$32-SUM('Crossing Event Calculation'!$W$22:$W236)</f>
        <v>4.08333882684353E-5</v>
      </c>
      <c r="W237" s="1">
        <f t="shared" si="48"/>
        <v>1.8501785758702884E-6</v>
      </c>
      <c r="X237" s="27" t="str">
        <f>IF(T237&gt;Summary!$E$45,"",W237)</f>
        <v/>
      </c>
      <c r="AA237">
        <f t="shared" si="49"/>
        <v>216</v>
      </c>
      <c r="AB237">
        <f>Summary!$F$44*(AA237-0.5)</f>
        <v>1551.6</v>
      </c>
      <c r="AC237" s="1">
        <f>IF(Summary!F$41=1,0,Summary!$F$31*(Summary!$F$41)*(1-Summary!$F$41)^$A236)</f>
        <v>2.1119283824912775E-22</v>
      </c>
      <c r="AD237" s="1" t="str">
        <f>IF(AA237&gt;Summary!$F$45,"",AC237)</f>
        <v/>
      </c>
      <c r="AG237">
        <f t="shared" si="50"/>
        <v>216</v>
      </c>
      <c r="AH237">
        <f>Summary!$F$44*(AG237-0.5)</f>
        <v>1551.6</v>
      </c>
      <c r="AI237" s="1">
        <f>Summary!$F$32-SUM('Crossing Event Calculation'!$AJ$22:$AJ236)</f>
        <v>1.4172885087759823E-11</v>
      </c>
      <c r="AJ237" s="1">
        <f t="shared" si="53"/>
        <v>1.5499352346541001E-12</v>
      </c>
      <c r="AK237" s="27" t="str">
        <f>IF(AG237&gt;Summary!$F$45,"",AJ237)</f>
        <v/>
      </c>
      <c r="AN237">
        <f t="shared" si="51"/>
        <v>216</v>
      </c>
      <c r="AO237">
        <f>Summary!$F$44*(AN237-0.5)</f>
        <v>1551.6</v>
      </c>
      <c r="AP237" s="1">
        <f>Summary!$F$32-SUM('Crossing Event Calculation'!$AQ$22:$AQ236)</f>
        <v>2.3911897052419917E-6</v>
      </c>
      <c r="AQ237" s="1">
        <f t="shared" si="54"/>
        <v>1.3887547664309561E-7</v>
      </c>
      <c r="AR237" s="27" t="str">
        <f>IF(AN237&gt;Summary!$F$45,"",AQ237)</f>
        <v/>
      </c>
      <c r="AT237">
        <f t="shared" si="52"/>
        <v>216</v>
      </c>
      <c r="AU237">
        <f>Summary!$F$44*(AT237-0.5)</f>
        <v>1551.6</v>
      </c>
      <c r="AV237" s="1">
        <f>Summary!$F$32-SUM('Crossing Event Calculation'!$AW$22:$AW236)</f>
        <v>2.1566361971728787E-3</v>
      </c>
      <c r="AW237" s="1">
        <f t="shared" si="55"/>
        <v>5.9938602825281942E-5</v>
      </c>
      <c r="AX237" s="27" t="str">
        <f>IF(AT237&gt;Summary!$F$45,"",AW237)</f>
        <v/>
      </c>
    </row>
    <row r="238" spans="1:50">
      <c r="A238">
        <f t="shared" si="42"/>
        <v>217</v>
      </c>
      <c r="B238">
        <f>Summary!$E$44*(A238-0.5)</f>
        <v>1948.5</v>
      </c>
      <c r="C238" s="1">
        <f>IF(Summary!E$41=1,0,Summary!$E$31*(Summary!$E$41)*(1-Summary!$E$41)^$A237)</f>
        <v>1.500156891334054E-22</v>
      </c>
      <c r="D238" s="1" t="str">
        <f>IF(A238&gt;Summary!$E$45,"",C238)</f>
        <v/>
      </c>
      <c r="G238">
        <f t="shared" si="43"/>
        <v>217</v>
      </c>
      <c r="H238">
        <f>Summary!$E$44*(G238-0.5)</f>
        <v>1948.5</v>
      </c>
      <c r="I238" s="1">
        <f>Summary!$E$32-SUM('Crossing Event Calculation'!$J$22:$J237)</f>
        <v>3.0664359940146824E-13</v>
      </c>
      <c r="J238" s="1">
        <f t="shared" si="44"/>
        <v>3.8123419382113389E-14</v>
      </c>
      <c r="K238" s="27" t="str">
        <f>IF(G238&gt;Summary!$E$45,"",J238)</f>
        <v/>
      </c>
      <c r="N238">
        <f t="shared" si="45"/>
        <v>217</v>
      </c>
      <c r="O238">
        <f>Summary!$E$44*(N238-0.5)</f>
        <v>1948.5</v>
      </c>
      <c r="P238" s="1">
        <f>Summary!$E$32-SUM('Crossing Event Calculation'!$Q$22:$Q237)</f>
        <v>1.5456226298837805E-8</v>
      </c>
      <c r="Q238" s="1">
        <f t="shared" si="46"/>
        <v>1.2258184802948993E-9</v>
      </c>
      <c r="R238" s="27" t="str">
        <f>IF(N238&gt;Summary!$E$45,"",Q238)</f>
        <v/>
      </c>
      <c r="T238">
        <f t="shared" si="47"/>
        <v>217</v>
      </c>
      <c r="U238">
        <f>Summary!$E$44*(T238-0.5)</f>
        <v>1948.5</v>
      </c>
      <c r="V238" s="1">
        <f>Summary!$E$32-SUM('Crossing Event Calculation'!$W$22:$W237)</f>
        <v>3.8983209692533549E-5</v>
      </c>
      <c r="W238" s="1">
        <f t="shared" si="48"/>
        <v>1.7663461801806621E-6</v>
      </c>
      <c r="X238" s="27" t="str">
        <f>IF(T238&gt;Summary!$E$45,"",W238)</f>
        <v/>
      </c>
      <c r="AA238">
        <f t="shared" si="49"/>
        <v>217</v>
      </c>
      <c r="AB238">
        <f>Summary!$F$44*(AA238-0.5)</f>
        <v>1558.8</v>
      </c>
      <c r="AC238" s="1">
        <f>IF(Summary!F$41=1,0,Summary!$F$31*(Summary!$F$41)*(1-Summary!$F$41)^$A237)</f>
        <v>1.6895427059930221E-22</v>
      </c>
      <c r="AD238" s="1" t="str">
        <f>IF(AA238&gt;Summary!$F$45,"",AC238)</f>
        <v/>
      </c>
      <c r="AG238">
        <f t="shared" si="50"/>
        <v>217</v>
      </c>
      <c r="AH238">
        <f>Summary!$F$44*(AG238-0.5)</f>
        <v>1558.8</v>
      </c>
      <c r="AI238" s="1">
        <f>Summary!$F$32-SUM('Crossing Event Calculation'!$AJ$22:$AJ237)</f>
        <v>1.2622902723080642E-11</v>
      </c>
      <c r="AJ238" s="1">
        <f t="shared" si="53"/>
        <v>1.3804304185751558E-12</v>
      </c>
      <c r="AK238" s="27" t="str">
        <f>IF(AG238&gt;Summary!$F$45,"",AJ238)</f>
        <v/>
      </c>
      <c r="AN238">
        <f t="shared" si="51"/>
        <v>217</v>
      </c>
      <c r="AO238">
        <f>Summary!$F$44*(AN238-0.5)</f>
        <v>1558.8</v>
      </c>
      <c r="AP238" s="1">
        <f>Summary!$F$32-SUM('Crossing Event Calculation'!$AQ$22:$AQ237)</f>
        <v>2.2523142285679754E-6</v>
      </c>
      <c r="AQ238" s="1">
        <f t="shared" si="54"/>
        <v>1.3080986897722902E-7</v>
      </c>
      <c r="AR238" s="27" t="str">
        <f>IF(AN238&gt;Summary!$F$45,"",AQ238)</f>
        <v/>
      </c>
      <c r="AT238">
        <f t="shared" si="52"/>
        <v>217</v>
      </c>
      <c r="AU238">
        <f>Summary!$F$44*(AT238-0.5)</f>
        <v>1558.8</v>
      </c>
      <c r="AV238" s="1">
        <f>Summary!$F$32-SUM('Crossing Event Calculation'!$AW$22:$AW237)</f>
        <v>2.0966975943476074E-3</v>
      </c>
      <c r="AW238" s="1">
        <f t="shared" si="55"/>
        <v>5.8272751109839243E-5</v>
      </c>
      <c r="AX238" s="27" t="str">
        <f>IF(AT238&gt;Summary!$F$45,"",AW238)</f>
        <v/>
      </c>
    </row>
    <row r="239" spans="1:50">
      <c r="A239">
        <f t="shared" si="42"/>
        <v>218</v>
      </c>
      <c r="B239">
        <f>Summary!$E$44*(A239-0.5)</f>
        <v>1957.5</v>
      </c>
      <c r="C239" s="1">
        <f>IF(Summary!E$41=1,0,Summary!$E$31*(Summary!$E$41)*(1-Summary!$E$41)^$A238)</f>
        <v>1.2001255130672433E-22</v>
      </c>
      <c r="D239" s="1" t="str">
        <f>IF(A239&gt;Summary!$E$45,"",C239)</f>
        <v/>
      </c>
      <c r="G239">
        <f t="shared" si="43"/>
        <v>218</v>
      </c>
      <c r="H239">
        <f>Summary!$E$44*(G239-0.5)</f>
        <v>1957.5</v>
      </c>
      <c r="I239" s="1">
        <f>Summary!$E$32-SUM('Crossing Event Calculation'!$J$22:$J238)</f>
        <v>2.6856294965682537E-13</v>
      </c>
      <c r="J239" s="1">
        <f t="shared" si="44"/>
        <v>3.3389048329229652E-14</v>
      </c>
      <c r="K239" s="27" t="str">
        <f>IF(G239&gt;Summary!$E$45,"",J239)</f>
        <v/>
      </c>
      <c r="N239">
        <f t="shared" si="45"/>
        <v>218</v>
      </c>
      <c r="O239">
        <f>Summary!$E$44*(N239-0.5)</f>
        <v>1957.5</v>
      </c>
      <c r="P239" s="1">
        <f>Summary!$E$32-SUM('Crossing Event Calculation'!$Q$22:$Q238)</f>
        <v>1.42304078520894E-8</v>
      </c>
      <c r="Q239" s="1">
        <f t="shared" si="46"/>
        <v>1.1285999952353495E-9</v>
      </c>
      <c r="R239" s="27" t="str">
        <f>IF(N239&gt;Summary!$E$45,"",Q239)</f>
        <v/>
      </c>
      <c r="T239">
        <f t="shared" si="47"/>
        <v>218</v>
      </c>
      <c r="U239">
        <f>Summary!$E$44*(T239-0.5)</f>
        <v>1957.5</v>
      </c>
      <c r="V239" s="1">
        <f>Summary!$E$32-SUM('Crossing Event Calculation'!$W$22:$W238)</f>
        <v>3.7216863512323783E-5</v>
      </c>
      <c r="W239" s="1">
        <f t="shared" si="48"/>
        <v>1.6863122667882564E-6</v>
      </c>
      <c r="X239" s="27" t="str">
        <f>IF(T239&gt;Summary!$E$45,"",W239)</f>
        <v/>
      </c>
      <c r="AA239">
        <f t="shared" si="49"/>
        <v>218</v>
      </c>
      <c r="AB239">
        <f>Summary!$F$44*(AA239-0.5)</f>
        <v>1565.9999999999998</v>
      </c>
      <c r="AC239" s="1">
        <f>IF(Summary!F$41=1,0,Summary!$F$31*(Summary!$F$41)*(1-Summary!$F$41)^$A238)</f>
        <v>1.3516341647944177E-22</v>
      </c>
      <c r="AD239" s="1" t="str">
        <f>IF(AA239&gt;Summary!$F$45,"",AC239)</f>
        <v/>
      </c>
      <c r="AG239">
        <f t="shared" si="50"/>
        <v>218</v>
      </c>
      <c r="AH239">
        <f>Summary!$F$44*(AG239-0.5)</f>
        <v>1565.9999999999998</v>
      </c>
      <c r="AI239" s="1">
        <f>Summary!$F$32-SUM('Crossing Event Calculation'!$AJ$22:$AJ238)</f>
        <v>1.1242451414261723E-11</v>
      </c>
      <c r="AJ239" s="1">
        <f t="shared" si="53"/>
        <v>1.2294653814628003E-12</v>
      </c>
      <c r="AK239" s="27" t="str">
        <f>IF(AG239&gt;Summary!$F$45,"",AJ239)</f>
        <v/>
      </c>
      <c r="AN239">
        <f t="shared" si="51"/>
        <v>218</v>
      </c>
      <c r="AO239">
        <f>Summary!$F$44*(AN239-0.5)</f>
        <v>1565.9999999999998</v>
      </c>
      <c r="AP239" s="1">
        <f>Summary!$F$32-SUM('Crossing Event Calculation'!$AQ$22:$AQ238)</f>
        <v>2.12150435963121E-6</v>
      </c>
      <c r="AQ239" s="1">
        <f t="shared" si="54"/>
        <v>1.2321269554578196E-7</v>
      </c>
      <c r="AR239" s="27" t="str">
        <f>IF(AN239&gt;Summary!$F$45,"",AQ239)</f>
        <v/>
      </c>
      <c r="AT239">
        <f t="shared" si="52"/>
        <v>218</v>
      </c>
      <c r="AU239">
        <f>Summary!$F$44*(AT239-0.5)</f>
        <v>1565.9999999999998</v>
      </c>
      <c r="AV239" s="1">
        <f>Summary!$F$32-SUM('Crossing Event Calculation'!$AW$22:$AW238)</f>
        <v>2.038424843237796E-3</v>
      </c>
      <c r="AW239" s="1">
        <f t="shared" si="55"/>
        <v>5.6653197803219348E-5</v>
      </c>
      <c r="AX239" s="27" t="str">
        <f>IF(AT239&gt;Summary!$F$45,"",AW239)</f>
        <v/>
      </c>
    </row>
    <row r="240" spans="1:50">
      <c r="A240">
        <f t="shared" si="42"/>
        <v>219</v>
      </c>
      <c r="B240">
        <f>Summary!$E$44*(A240-0.5)</f>
        <v>1966.5</v>
      </c>
      <c r="C240" s="1">
        <f>IF(Summary!E$41=1,0,Summary!$E$31*(Summary!$E$41)*(1-Summary!$E$41)^$A239)</f>
        <v>9.6010041045379461E-23</v>
      </c>
      <c r="D240" s="1" t="str">
        <f>IF(A240&gt;Summary!$E$45,"",C240)</f>
        <v/>
      </c>
      <c r="G240">
        <f t="shared" si="43"/>
        <v>219</v>
      </c>
      <c r="H240">
        <f>Summary!$E$44*(G240-0.5)</f>
        <v>1966.5</v>
      </c>
      <c r="I240" s="1">
        <f>Summary!$E$32-SUM('Crossing Event Calculation'!$J$22:$J239)</f>
        <v>2.3514523661560816E-13</v>
      </c>
      <c r="J240" s="1">
        <f t="shared" si="44"/>
        <v>2.9234396180780656E-14</v>
      </c>
      <c r="K240" s="27" t="str">
        <f>IF(G240&gt;Summary!$E$45,"",J240)</f>
        <v/>
      </c>
      <c r="N240">
        <f t="shared" si="45"/>
        <v>219</v>
      </c>
      <c r="O240">
        <f>Summary!$E$44*(N240-0.5)</f>
        <v>1966.5</v>
      </c>
      <c r="P240" s="1">
        <f>Summary!$E$32-SUM('Crossing Event Calculation'!$Q$22:$Q239)</f>
        <v>1.3101807860849135E-8</v>
      </c>
      <c r="Q240" s="1">
        <f t="shared" si="46"/>
        <v>1.0390918126185484E-9</v>
      </c>
      <c r="R240" s="27" t="str">
        <f>IF(N240&gt;Summary!$E$45,"",Q240)</f>
        <v/>
      </c>
      <c r="T240">
        <f t="shared" si="47"/>
        <v>219</v>
      </c>
      <c r="U240">
        <f>Summary!$E$44*(T240-0.5)</f>
        <v>1966.5</v>
      </c>
      <c r="V240" s="1">
        <f>Summary!$E$32-SUM('Crossing Event Calculation'!$W$22:$W239)</f>
        <v>3.5530551245499531E-5</v>
      </c>
      <c r="W240" s="1">
        <f t="shared" si="48"/>
        <v>1.6099047248082713E-6</v>
      </c>
      <c r="X240" s="27" t="str">
        <f>IF(T240&gt;Summary!$E$45,"",W240)</f>
        <v/>
      </c>
      <c r="AA240">
        <f t="shared" si="49"/>
        <v>219</v>
      </c>
      <c r="AB240">
        <f>Summary!$F$44*(AA240-0.5)</f>
        <v>1573.1999999999998</v>
      </c>
      <c r="AC240" s="1">
        <f>IF(Summary!F$41=1,0,Summary!$F$31*(Summary!$F$41)*(1-Summary!$F$41)^$A239)</f>
        <v>1.0813073318355343E-22</v>
      </c>
      <c r="AD240" s="1" t="str">
        <f>IF(AA240&gt;Summary!$F$45,"",AC240)</f>
        <v/>
      </c>
      <c r="AG240">
        <f t="shared" si="50"/>
        <v>219</v>
      </c>
      <c r="AH240">
        <f>Summary!$F$44*(AG240-0.5)</f>
        <v>1573.1999999999998</v>
      </c>
      <c r="AI240" s="1">
        <f>Summary!$F$32-SUM('Crossing Event Calculation'!$AJ$22:$AJ239)</f>
        <v>1.0012990436791824E-11</v>
      </c>
      <c r="AJ240" s="1">
        <f t="shared" si="53"/>
        <v>1.0950125247005172E-12</v>
      </c>
      <c r="AK240" s="27" t="str">
        <f>IF(AG240&gt;Summary!$F$45,"",AJ240)</f>
        <v/>
      </c>
      <c r="AN240">
        <f t="shared" si="51"/>
        <v>219</v>
      </c>
      <c r="AO240">
        <f>Summary!$F$44*(AN240-0.5)</f>
        <v>1573.1999999999998</v>
      </c>
      <c r="AP240" s="1">
        <f>Summary!$F$32-SUM('Crossing Event Calculation'!$AQ$22:$AQ239)</f>
        <v>1.9982916641403392E-6</v>
      </c>
      <c r="AQ240" s="1">
        <f t="shared" si="54"/>
        <v>1.1605675062963254E-7</v>
      </c>
      <c r="AR240" s="27" t="str">
        <f>IF(AN240&gt;Summary!$F$45,"",AQ240)</f>
        <v/>
      </c>
      <c r="AT240">
        <f t="shared" si="52"/>
        <v>219</v>
      </c>
      <c r="AU240">
        <f>Summary!$F$44*(AT240-0.5)</f>
        <v>1573.1999999999998</v>
      </c>
      <c r="AV240" s="1">
        <f>Summary!$F$32-SUM('Crossing Event Calculation'!$AW$22:$AW239)</f>
        <v>1.9817716454345602E-3</v>
      </c>
      <c r="AW240" s="1">
        <f t="shared" si="55"/>
        <v>5.5078656150639414E-5</v>
      </c>
      <c r="AX240" s="27" t="str">
        <f>IF(AT240&gt;Summary!$F$45,"",AW240)</f>
        <v/>
      </c>
    </row>
    <row r="241" spans="1:50">
      <c r="A241">
        <f t="shared" si="42"/>
        <v>220</v>
      </c>
      <c r="B241">
        <f>Summary!$E$44*(A241-0.5)</f>
        <v>1975.5</v>
      </c>
      <c r="C241" s="1">
        <f>IF(Summary!E$41=1,0,Summary!$E$31*(Summary!$E$41)*(1-Summary!$E$41)^$A240)</f>
        <v>7.6808032836303566E-23</v>
      </c>
      <c r="D241" s="1" t="str">
        <f>IF(A241&gt;Summary!$E$45,"",C241)</f>
        <v/>
      </c>
      <c r="G241">
        <f t="shared" si="43"/>
        <v>220</v>
      </c>
      <c r="H241">
        <f>Summary!$E$44*(G241-0.5)</f>
        <v>1975.5</v>
      </c>
      <c r="I241" s="1">
        <f>Summary!$E$32-SUM('Crossing Event Calculation'!$J$22:$J240)</f>
        <v>2.0594637106796654E-13</v>
      </c>
      <c r="J241" s="1">
        <f t="shared" si="44"/>
        <v>2.5604251612534518E-14</v>
      </c>
      <c r="K241" s="27" t="str">
        <f>IF(G241&gt;Summary!$E$45,"",J241)</f>
        <v/>
      </c>
      <c r="N241">
        <f t="shared" si="45"/>
        <v>220</v>
      </c>
      <c r="O241">
        <f>Summary!$E$44*(N241-0.5)</f>
        <v>1975.5</v>
      </c>
      <c r="P241" s="1">
        <f>Summary!$E$32-SUM('Crossing Event Calculation'!$Q$22:$Q240)</f>
        <v>1.2062716048255595E-8</v>
      </c>
      <c r="Q241" s="1">
        <f t="shared" si="46"/>
        <v>9.5668243778323946E-10</v>
      </c>
      <c r="R241" s="27" t="str">
        <f>IF(N241&gt;Summary!$E$45,"",Q241)</f>
        <v/>
      </c>
      <c r="T241">
        <f t="shared" si="47"/>
        <v>220</v>
      </c>
      <c r="U241">
        <f>Summary!$E$44*(T241-0.5)</f>
        <v>1975.5</v>
      </c>
      <c r="V241" s="1">
        <f>Summary!$E$32-SUM('Crossing Event Calculation'!$W$22:$W240)</f>
        <v>3.3920646520746445E-5</v>
      </c>
      <c r="W241" s="1">
        <f t="shared" si="48"/>
        <v>1.5369592417797905E-6</v>
      </c>
      <c r="X241" s="27" t="str">
        <f>IF(T241&gt;Summary!$E$45,"",W241)</f>
        <v/>
      </c>
      <c r="AA241">
        <f t="shared" si="49"/>
        <v>220</v>
      </c>
      <c r="AB241">
        <f>Summary!$F$44*(AA241-0.5)</f>
        <v>1580.3999999999999</v>
      </c>
      <c r="AC241" s="1">
        <f>IF(Summary!F$41=1,0,Summary!$F$31*(Summary!$F$41)*(1-Summary!$F$41)^$A240)</f>
        <v>8.6504586546842745E-23</v>
      </c>
      <c r="AD241" s="1" t="str">
        <f>IF(AA241&gt;Summary!$F$45,"",AC241)</f>
        <v/>
      </c>
      <c r="AG241">
        <f t="shared" si="50"/>
        <v>220</v>
      </c>
      <c r="AH241">
        <f>Summary!$F$44*(AG241-0.5)</f>
        <v>1580.3999999999999</v>
      </c>
      <c r="AI241" s="1">
        <f>Summary!$F$32-SUM('Crossing Event Calculation'!$AJ$22:$AJ240)</f>
        <v>8.9179774676040324E-12</v>
      </c>
      <c r="AJ241" s="1">
        <f t="shared" si="53"/>
        <v>9.7526279323524771E-13</v>
      </c>
      <c r="AK241" s="27" t="str">
        <f>IF(AG241&gt;Summary!$F$45,"",AJ241)</f>
        <v/>
      </c>
      <c r="AN241">
        <f t="shared" si="51"/>
        <v>220</v>
      </c>
      <c r="AO241">
        <f>Summary!$F$44*(AN241-0.5)</f>
        <v>1580.3999999999999</v>
      </c>
      <c r="AP241" s="1">
        <f>Summary!$F$32-SUM('Crossing Event Calculation'!$AQ$22:$AQ240)</f>
        <v>1.8822349134861582E-6</v>
      </c>
      <c r="AQ241" s="1">
        <f t="shared" si="54"/>
        <v>1.0931640856082242E-7</v>
      </c>
      <c r="AR241" s="27" t="str">
        <f>IF(AN241&gt;Summary!$F$45,"",AQ241)</f>
        <v/>
      </c>
      <c r="AT241">
        <f t="shared" si="52"/>
        <v>220</v>
      </c>
      <c r="AU241">
        <f>Summary!$F$44*(AT241-0.5)</f>
        <v>1580.3999999999999</v>
      </c>
      <c r="AV241" s="1">
        <f>Summary!$F$32-SUM('Crossing Event Calculation'!$AW$22:$AW240)</f>
        <v>1.9266929892839402E-3</v>
      </c>
      <c r="AW241" s="1">
        <f t="shared" si="55"/>
        <v>5.3547875159626653E-5</v>
      </c>
      <c r="AX241" s="27" t="str">
        <f>IF(AT241&gt;Summary!$F$45,"",AW241)</f>
        <v/>
      </c>
    </row>
    <row r="242" spans="1:50">
      <c r="A242">
        <f t="shared" si="42"/>
        <v>221</v>
      </c>
      <c r="B242">
        <f>Summary!$E$44*(A242-0.5)</f>
        <v>1984.5</v>
      </c>
      <c r="C242" s="1">
        <f>IF(Summary!E$41=1,0,Summary!$E$31*(Summary!$E$41)*(1-Summary!$E$41)^$A241)</f>
        <v>6.1446426269042888E-23</v>
      </c>
      <c r="D242" s="1" t="str">
        <f>IF(A242&gt;Summary!$E$45,"",C242)</f>
        <v/>
      </c>
      <c r="G242">
        <f t="shared" si="43"/>
        <v>221</v>
      </c>
      <c r="H242">
        <f>Summary!$E$44*(G242-0.5)</f>
        <v>1984.5</v>
      </c>
      <c r="I242" s="1">
        <f>Summary!$E$32-SUM('Crossing Event Calculation'!$J$22:$J241)</f>
        <v>1.8030021919912542E-13</v>
      </c>
      <c r="J242" s="1">
        <f t="shared" si="44"/>
        <v>2.2415797638143428E-14</v>
      </c>
      <c r="K242" s="27" t="str">
        <f>IF(G242&gt;Summary!$E$45,"",J242)</f>
        <v/>
      </c>
      <c r="N242">
        <f t="shared" si="45"/>
        <v>221</v>
      </c>
      <c r="O242">
        <f>Summary!$E$44*(N242-0.5)</f>
        <v>1984.5</v>
      </c>
      <c r="P242" s="1">
        <f>Summary!$E$32-SUM('Crossing Event Calculation'!$Q$22:$Q241)</f>
        <v>1.1106033648289326E-8</v>
      </c>
      <c r="Q242" s="1">
        <f t="shared" si="46"/>
        <v>8.8080887440640727E-10</v>
      </c>
      <c r="R242" s="27" t="str">
        <f>IF(N242&gt;Summary!$E$45,"",Q242)</f>
        <v/>
      </c>
      <c r="T242">
        <f t="shared" si="47"/>
        <v>221</v>
      </c>
      <c r="U242">
        <f>Summary!$E$44*(T242-0.5)</f>
        <v>1984.5</v>
      </c>
      <c r="V242" s="1">
        <f>Summary!$E$32-SUM('Crossing Event Calculation'!$W$22:$W241)</f>
        <v>3.2383687278980666E-5</v>
      </c>
      <c r="W242" s="1">
        <f t="shared" si="48"/>
        <v>1.4673189503004998E-6</v>
      </c>
      <c r="X242" s="27" t="str">
        <f>IF(T242&gt;Summary!$E$45,"",W242)</f>
        <v/>
      </c>
      <c r="AA242">
        <f t="shared" si="49"/>
        <v>221</v>
      </c>
      <c r="AB242">
        <f>Summary!$F$44*(AA242-0.5)</f>
        <v>1587.6</v>
      </c>
      <c r="AC242" s="1">
        <f>IF(Summary!F$41=1,0,Summary!$F$31*(Summary!$F$41)*(1-Summary!$F$41)^$A241)</f>
        <v>6.9203669237474219E-23</v>
      </c>
      <c r="AD242" s="1" t="str">
        <f>IF(AA242&gt;Summary!$F$45,"",AC242)</f>
        <v/>
      </c>
      <c r="AG242">
        <f t="shared" si="50"/>
        <v>221</v>
      </c>
      <c r="AH242">
        <f>Summary!$F$44*(AG242-0.5)</f>
        <v>1587.6</v>
      </c>
      <c r="AI242" s="1">
        <f>Summary!$F$32-SUM('Crossing Event Calculation'!$AJ$22:$AJ241)</f>
        <v>7.9427575627732949E-12</v>
      </c>
      <c r="AJ242" s="1">
        <f t="shared" si="53"/>
        <v>8.6861353426830773E-13</v>
      </c>
      <c r="AK242" s="27" t="str">
        <f>IF(AG242&gt;Summary!$F$45,"",AJ242)</f>
        <v/>
      </c>
      <c r="AN242">
        <f t="shared" si="51"/>
        <v>221</v>
      </c>
      <c r="AO242">
        <f>Summary!$F$44*(AN242-0.5)</f>
        <v>1587.6</v>
      </c>
      <c r="AP242" s="1">
        <f>Summary!$F$32-SUM('Crossing Event Calculation'!$AQ$22:$AQ241)</f>
        <v>1.7729185048942497E-6</v>
      </c>
      <c r="AQ242" s="1">
        <f t="shared" si="54"/>
        <v>1.0296753196820747E-7</v>
      </c>
      <c r="AR242" s="27" t="str">
        <f>IF(AN242&gt;Summary!$F$45,"",AQ242)</f>
        <v/>
      </c>
      <c r="AT242">
        <f t="shared" si="52"/>
        <v>221</v>
      </c>
      <c r="AU242">
        <f>Summary!$F$44*(AT242-0.5)</f>
        <v>1587.6</v>
      </c>
      <c r="AV242" s="1">
        <f>Summary!$F$32-SUM('Crossing Event Calculation'!$AW$22:$AW241)</f>
        <v>1.8731451141242861E-3</v>
      </c>
      <c r="AW242" s="1">
        <f t="shared" si="55"/>
        <v>5.2059638606081038E-5</v>
      </c>
      <c r="AX242" s="27" t="str">
        <f>IF(AT242&gt;Summary!$F$45,"",AW242)</f>
        <v/>
      </c>
    </row>
    <row r="243" spans="1:50">
      <c r="A243">
        <f t="shared" si="42"/>
        <v>222</v>
      </c>
      <c r="B243">
        <f>Summary!$E$44*(A243-0.5)</f>
        <v>1993.5</v>
      </c>
      <c r="C243" s="1">
        <f>IF(Summary!E$41=1,0,Summary!$E$31*(Summary!$E$41)*(1-Summary!$E$41)^$A242)</f>
        <v>4.9157141015234313E-23</v>
      </c>
      <c r="D243" s="1" t="str">
        <f>IF(A243&gt;Summary!$E$45,"",C243)</f>
        <v/>
      </c>
      <c r="G243">
        <f t="shared" si="43"/>
        <v>222</v>
      </c>
      <c r="H243">
        <f>Summary!$E$44*(G243-0.5)</f>
        <v>1993.5</v>
      </c>
      <c r="I243" s="1">
        <f>Summary!$E$32-SUM('Crossing Event Calculation'!$J$22:$J242)</f>
        <v>1.5787371410169726E-13</v>
      </c>
      <c r="J243" s="1">
        <f t="shared" si="44"/>
        <v>1.962762576443347E-14</v>
      </c>
      <c r="K243" s="27" t="str">
        <f>IF(G243&gt;Summary!$E$45,"",J243)</f>
        <v/>
      </c>
      <c r="N243">
        <f t="shared" si="45"/>
        <v>222</v>
      </c>
      <c r="O243">
        <f>Summary!$E$44*(N243-0.5)</f>
        <v>1993.5</v>
      </c>
      <c r="P243" s="1">
        <f>Summary!$E$32-SUM('Crossing Event Calculation'!$Q$22:$Q242)</f>
        <v>1.022522477800436E-8</v>
      </c>
      <c r="Q243" s="1">
        <f t="shared" si="46"/>
        <v>8.1095276788161021E-10</v>
      </c>
      <c r="R243" s="27" t="str">
        <f>IF(N243&gt;Summary!$E$45,"",Q243)</f>
        <v/>
      </c>
      <c r="T243">
        <f t="shared" si="47"/>
        <v>222</v>
      </c>
      <c r="U243">
        <f>Summary!$E$44*(T243-0.5)</f>
        <v>1993.5</v>
      </c>
      <c r="V243" s="1">
        <f>Summary!$E$32-SUM('Crossing Event Calculation'!$W$22:$W242)</f>
        <v>3.0916368328637311E-5</v>
      </c>
      <c r="W243" s="1">
        <f t="shared" si="48"/>
        <v>1.400834090703572E-6</v>
      </c>
      <c r="X243" s="27" t="str">
        <f>IF(T243&gt;Summary!$E$45,"",W243)</f>
        <v/>
      </c>
      <c r="AA243">
        <f t="shared" si="49"/>
        <v>222</v>
      </c>
      <c r="AB243">
        <f>Summary!$F$44*(AA243-0.5)</f>
        <v>1594.8</v>
      </c>
      <c r="AC243" s="1">
        <f>IF(Summary!F$41=1,0,Summary!$F$31*(Summary!$F$41)*(1-Summary!$F$41)^$A242)</f>
        <v>5.5362935389979378E-23</v>
      </c>
      <c r="AD243" s="1" t="str">
        <f>IF(AA243&gt;Summary!$F$45,"",AC243)</f>
        <v/>
      </c>
      <c r="AG243">
        <f t="shared" si="50"/>
        <v>222</v>
      </c>
      <c r="AH243">
        <f>Summary!$F$44*(AG243-0.5)</f>
        <v>1594.8</v>
      </c>
      <c r="AI243" s="1">
        <f>Summary!$F$32-SUM('Crossing Event Calculation'!$AJ$22:$AJ242)</f>
        <v>7.0741190683065724E-12</v>
      </c>
      <c r="AJ243" s="1">
        <f t="shared" si="53"/>
        <v>7.7361993201906618E-13</v>
      </c>
      <c r="AK243" s="27" t="str">
        <f>IF(AG243&gt;Summary!$F$45,"",AJ243)</f>
        <v/>
      </c>
      <c r="AN243">
        <f t="shared" si="51"/>
        <v>222</v>
      </c>
      <c r="AO243">
        <f>Summary!$F$44*(AN243-0.5)</f>
        <v>1594.8</v>
      </c>
      <c r="AP243" s="1">
        <f>Summary!$F$32-SUM('Crossing Event Calculation'!$AQ$22:$AQ242)</f>
        <v>1.6699509729489748E-6</v>
      </c>
      <c r="AQ243" s="1">
        <f t="shared" si="54"/>
        <v>9.6987385329772492E-8</v>
      </c>
      <c r="AR243" s="27" t="str">
        <f>IF(AN243&gt;Summary!$F$45,"",AQ243)</f>
        <v/>
      </c>
      <c r="AT243">
        <f t="shared" si="52"/>
        <v>222</v>
      </c>
      <c r="AU243">
        <f>Summary!$F$44*(AT243-0.5)</f>
        <v>1594.8</v>
      </c>
      <c r="AV243" s="1">
        <f>Summary!$F$32-SUM('Crossing Event Calculation'!$AW$22:$AW242)</f>
        <v>1.8210854755181805E-3</v>
      </c>
      <c r="AW243" s="1">
        <f t="shared" si="55"/>
        <v>5.0612764067978798E-5</v>
      </c>
      <c r="AX243" s="27" t="str">
        <f>IF(AT243&gt;Summary!$F$45,"",AW243)</f>
        <v/>
      </c>
    </row>
    <row r="244" spans="1:50">
      <c r="A244">
        <f t="shared" si="42"/>
        <v>223</v>
      </c>
      <c r="B244">
        <f>Summary!$E$44*(A244-0.5)</f>
        <v>2002.5</v>
      </c>
      <c r="C244" s="1">
        <f>IF(Summary!E$41=1,0,Summary!$E$31*(Summary!$E$41)*(1-Summary!$E$41)^$A243)</f>
        <v>3.9325712812187442E-23</v>
      </c>
      <c r="D244" s="1" t="str">
        <f>IF(A244&gt;Summary!$E$45,"",C244)</f>
        <v/>
      </c>
      <c r="G244">
        <f t="shared" si="43"/>
        <v>223</v>
      </c>
      <c r="H244">
        <f>Summary!$E$44*(G244-0.5)</f>
        <v>2002.5</v>
      </c>
      <c r="I244" s="1">
        <f>Summary!$E$32-SUM('Crossing Event Calculation'!$J$22:$J243)</f>
        <v>1.3822276656583199E-13</v>
      </c>
      <c r="J244" s="1">
        <f t="shared" si="44"/>
        <v>1.7184524667172764E-14</v>
      </c>
      <c r="K244" s="27" t="str">
        <f>IF(G244&gt;Summary!$E$45,"",J244)</f>
        <v/>
      </c>
      <c r="N244">
        <f t="shared" si="45"/>
        <v>223</v>
      </c>
      <c r="O244">
        <f>Summary!$E$44*(N244-0.5)</f>
        <v>2002.5</v>
      </c>
      <c r="P244" s="1">
        <f>Summary!$E$32-SUM('Crossing Event Calculation'!$Q$22:$Q243)</f>
        <v>9.414272028607229E-9</v>
      </c>
      <c r="Q244" s="1">
        <f t="shared" si="46"/>
        <v>7.4663688329005834E-10</v>
      </c>
      <c r="R244" s="27" t="str">
        <f>IF(N244&gt;Summary!$E$45,"",Q244)</f>
        <v/>
      </c>
      <c r="T244">
        <f t="shared" si="47"/>
        <v>223</v>
      </c>
      <c r="U244">
        <f>Summary!$E$44*(T244-0.5)</f>
        <v>2002.5</v>
      </c>
      <c r="V244" s="1">
        <f>Summary!$E$32-SUM('Crossing Event Calculation'!$W$22:$W243)</f>
        <v>2.9515534237911645E-5</v>
      </c>
      <c r="W244" s="1">
        <f t="shared" si="48"/>
        <v>1.337361689002025E-6</v>
      </c>
      <c r="X244" s="27" t="str">
        <f>IF(T244&gt;Summary!$E$45,"",W244)</f>
        <v/>
      </c>
      <c r="AA244">
        <f t="shared" si="49"/>
        <v>223</v>
      </c>
      <c r="AB244">
        <f>Summary!$F$44*(AA244-0.5)</f>
        <v>1601.9999999999998</v>
      </c>
      <c r="AC244" s="1">
        <f>IF(Summary!F$41=1,0,Summary!$F$31*(Summary!$F$41)*(1-Summary!$F$41)^$A243)</f>
        <v>4.4290348311983497E-23</v>
      </c>
      <c r="AD244" s="1" t="str">
        <f>IF(AA244&gt;Summary!$F$45,"",AC244)</f>
        <v/>
      </c>
      <c r="AG244">
        <f t="shared" si="50"/>
        <v>223</v>
      </c>
      <c r="AH244">
        <f>Summary!$F$44*(AG244-0.5)</f>
        <v>1601.9999999999998</v>
      </c>
      <c r="AI244" s="1">
        <f>Summary!$F$32-SUM('Crossing Event Calculation'!$AJ$22:$AJ243)</f>
        <v>6.3005156647477634E-12</v>
      </c>
      <c r="AJ244" s="1">
        <f t="shared" si="53"/>
        <v>6.8901929034310571E-13</v>
      </c>
      <c r="AK244" s="27" t="str">
        <f>IF(AG244&gt;Summary!$F$45,"",AJ244)</f>
        <v/>
      </c>
      <c r="AN244">
        <f t="shared" si="51"/>
        <v>223</v>
      </c>
      <c r="AO244">
        <f>Summary!$F$44*(AN244-0.5)</f>
        <v>1601.9999999999998</v>
      </c>
      <c r="AP244" s="1">
        <f>Summary!$F$32-SUM('Crossing Event Calculation'!$AQ$22:$AQ243)</f>
        <v>1.5729635876038373E-6</v>
      </c>
      <c r="AQ244" s="1">
        <f t="shared" si="54"/>
        <v>9.1354553547899933E-8</v>
      </c>
      <c r="AR244" s="27" t="str">
        <f>IF(AN244&gt;Summary!$F$45,"",AQ244)</f>
        <v/>
      </c>
      <c r="AT244">
        <f t="shared" si="52"/>
        <v>223</v>
      </c>
      <c r="AU244">
        <f>Summary!$F$44*(AT244-0.5)</f>
        <v>1601.9999999999998</v>
      </c>
      <c r="AV244" s="1">
        <f>Summary!$F$32-SUM('Crossing Event Calculation'!$AW$22:$AW243)</f>
        <v>1.770472711450255E-3</v>
      </c>
      <c r="AW244" s="1">
        <f t="shared" si="55"/>
        <v>4.9206101985920688E-5</v>
      </c>
      <c r="AX244" s="27" t="str">
        <f>IF(AT244&gt;Summary!$F$45,"",AW244)</f>
        <v/>
      </c>
    </row>
    <row r="245" spans="1:50">
      <c r="A245">
        <f t="shared" si="42"/>
        <v>224</v>
      </c>
      <c r="B245">
        <f>Summary!$E$44*(A245-0.5)</f>
        <v>2011.5</v>
      </c>
      <c r="C245" s="1">
        <f>IF(Summary!E$41=1,0,Summary!$E$31*(Summary!$E$41)*(1-Summary!$E$41)^$A244)</f>
        <v>3.146057024974997E-23</v>
      </c>
      <c r="D245" s="1" t="str">
        <f>IF(A245&gt;Summary!$E$45,"",C245)</f>
        <v/>
      </c>
      <c r="G245">
        <f t="shared" si="43"/>
        <v>224</v>
      </c>
      <c r="H245">
        <f>Summary!$E$44*(G245-0.5)</f>
        <v>2011.5</v>
      </c>
      <c r="I245" s="1">
        <f>Summary!$E$32-SUM('Crossing Event Calculation'!$J$22:$J244)</f>
        <v>1.2101430968414206E-13</v>
      </c>
      <c r="J245" s="1">
        <f t="shared" si="44"/>
        <v>1.5045085853187398E-14</v>
      </c>
      <c r="K245" s="27" t="str">
        <f>IF(G245&gt;Summary!$E$45,"",J245)</f>
        <v/>
      </c>
      <c r="N245">
        <f t="shared" si="45"/>
        <v>224</v>
      </c>
      <c r="O245">
        <f>Summary!$E$44*(N245-0.5)</f>
        <v>2011.5</v>
      </c>
      <c r="P245" s="1">
        <f>Summary!$E$32-SUM('Crossing Event Calculation'!$Q$22:$Q244)</f>
        <v>8.6676351651604477E-9</v>
      </c>
      <c r="Q245" s="1">
        <f t="shared" si="46"/>
        <v>6.8742182991371749E-10</v>
      </c>
      <c r="R245" s="27" t="str">
        <f>IF(N245&gt;Summary!$E$45,"",Q245)</f>
        <v/>
      </c>
      <c r="T245">
        <f t="shared" si="47"/>
        <v>224</v>
      </c>
      <c r="U245">
        <f>Summary!$E$44*(T245-0.5)</f>
        <v>2011.5</v>
      </c>
      <c r="V245" s="1">
        <f>Summary!$E$32-SUM('Crossing Event Calculation'!$W$22:$W244)</f>
        <v>2.817817254896493E-5</v>
      </c>
      <c r="W245" s="1">
        <f t="shared" si="48"/>
        <v>1.2767652494214375E-6</v>
      </c>
      <c r="X245" s="27" t="str">
        <f>IF(T245&gt;Summary!$E$45,"",W245)</f>
        <v/>
      </c>
      <c r="AA245">
        <f t="shared" si="49"/>
        <v>224</v>
      </c>
      <c r="AB245">
        <f>Summary!$F$44*(AA245-0.5)</f>
        <v>1609.1999999999998</v>
      </c>
      <c r="AC245" s="1">
        <f>IF(Summary!F$41=1,0,Summary!$F$31*(Summary!$F$41)*(1-Summary!$F$41)^$A244)</f>
        <v>3.5432278649586819E-23</v>
      </c>
      <c r="AD245" s="1" t="str">
        <f>IF(AA245&gt;Summary!$F$45,"",AC245)</f>
        <v/>
      </c>
      <c r="AG245">
        <f t="shared" si="50"/>
        <v>224</v>
      </c>
      <c r="AH245">
        <f>Summary!$F$44*(AG245-0.5)</f>
        <v>1609.1999999999998</v>
      </c>
      <c r="AI245" s="1">
        <f>Summary!$F$32-SUM('Crossing Event Calculation'!$AJ$22:$AJ244)</f>
        <v>5.6115112556653912E-12</v>
      </c>
      <c r="AJ245" s="1">
        <f t="shared" si="53"/>
        <v>6.1367032618681822E-13</v>
      </c>
      <c r="AK245" s="27" t="str">
        <f>IF(AG245&gt;Summary!$F$45,"",AJ245)</f>
        <v/>
      </c>
      <c r="AN245">
        <f t="shared" si="51"/>
        <v>224</v>
      </c>
      <c r="AO245">
        <f>Summary!$F$44*(AN245-0.5)</f>
        <v>1609.1999999999998</v>
      </c>
      <c r="AP245" s="1">
        <f>Summary!$F$32-SUM('Crossing Event Calculation'!$AQ$22:$AQ244)</f>
        <v>1.4816090340152854E-6</v>
      </c>
      <c r="AQ245" s="1">
        <f t="shared" si="54"/>
        <v>8.6048865276779085E-8</v>
      </c>
      <c r="AR245" s="27" t="str">
        <f>IF(AN245&gt;Summary!$F$45,"",AQ245)</f>
        <v/>
      </c>
      <c r="AT245">
        <f t="shared" si="52"/>
        <v>224</v>
      </c>
      <c r="AU245">
        <f>Summary!$F$44*(AT245-0.5)</f>
        <v>1609.1999999999998</v>
      </c>
      <c r="AV245" s="1">
        <f>Summary!$F$32-SUM('Crossing Event Calculation'!$AW$22:$AW244)</f>
        <v>1.7212666094643669E-3</v>
      </c>
      <c r="AW245" s="1">
        <f t="shared" si="55"/>
        <v>4.783853474978752E-5</v>
      </c>
      <c r="AX245" s="27" t="str">
        <f>IF(AT245&gt;Summary!$F$45,"",AW245)</f>
        <v/>
      </c>
    </row>
    <row r="246" spans="1:50">
      <c r="A246">
        <f t="shared" si="42"/>
        <v>225</v>
      </c>
      <c r="B246">
        <f>Summary!$E$44*(A246-0.5)</f>
        <v>2020.5</v>
      </c>
      <c r="C246" s="1">
        <f>IF(Summary!E$41=1,0,Summary!$E$31*(Summary!$E$41)*(1-Summary!$E$41)^$A245)</f>
        <v>2.516845619979997E-23</v>
      </c>
      <c r="D246" s="1" t="str">
        <f>IF(A246&gt;Summary!$E$45,"",C246)</f>
        <v/>
      </c>
      <c r="G246">
        <f t="shared" si="43"/>
        <v>225</v>
      </c>
      <c r="H246">
        <f>Summary!$E$44*(G246-0.5)</f>
        <v>2020.5</v>
      </c>
      <c r="I246" s="1">
        <f>Summary!$E$32-SUM('Crossing Event Calculation'!$J$22:$J245)</f>
        <v>1.0591527654923993E-13</v>
      </c>
      <c r="J246" s="1">
        <f t="shared" si="44"/>
        <v>1.3167900829303467E-14</v>
      </c>
      <c r="K246" s="27" t="str">
        <f>IF(G246&gt;Summary!$E$45,"",J246)</f>
        <v/>
      </c>
      <c r="N246">
        <f t="shared" si="45"/>
        <v>225</v>
      </c>
      <c r="O246">
        <f>Summary!$E$44*(N246-0.5)</f>
        <v>2020.5</v>
      </c>
      <c r="P246" s="1">
        <f>Summary!$E$32-SUM('Crossing Event Calculation'!$Q$22:$Q245)</f>
        <v>7.9802133789996788E-9</v>
      </c>
      <c r="Q246" s="1">
        <f t="shared" si="46"/>
        <v>6.3290306751072649E-10</v>
      </c>
      <c r="R246" s="27" t="str">
        <f>IF(N246&gt;Summary!$E$45,"",Q246)</f>
        <v/>
      </c>
      <c r="T246">
        <f t="shared" si="47"/>
        <v>225</v>
      </c>
      <c r="U246">
        <f>Summary!$E$44*(T246-0.5)</f>
        <v>2020.5</v>
      </c>
      <c r="V246" s="1">
        <f>Summary!$E$32-SUM('Crossing Event Calculation'!$W$22:$W245)</f>
        <v>2.6901407299551039E-5</v>
      </c>
      <c r="W246" s="1">
        <f t="shared" si="48"/>
        <v>1.2189144608620341E-6</v>
      </c>
      <c r="X246" s="27" t="str">
        <f>IF(T246&gt;Summary!$E$45,"",W246)</f>
        <v/>
      </c>
      <c r="AA246">
        <f t="shared" si="49"/>
        <v>225</v>
      </c>
      <c r="AB246">
        <f>Summary!$F$44*(AA246-0.5)</f>
        <v>1616.3999999999999</v>
      </c>
      <c r="AC246" s="1">
        <f>IF(Summary!F$41=1,0,Summary!$F$31*(Summary!$F$41)*(1-Summary!$F$41)^$A245)</f>
        <v>2.8345822919669447E-23</v>
      </c>
      <c r="AD246" s="1" t="str">
        <f>IF(AA246&gt;Summary!$F$45,"",AC246)</f>
        <v/>
      </c>
      <c r="AG246">
        <f t="shared" si="50"/>
        <v>225</v>
      </c>
      <c r="AH246">
        <f>Summary!$F$44*(AG246-0.5)</f>
        <v>1616.3999999999999</v>
      </c>
      <c r="AI246" s="1">
        <f>Summary!$F$32-SUM('Crossing Event Calculation'!$AJ$22:$AJ245)</f>
        <v>4.9978909899550672E-12</v>
      </c>
      <c r="AJ246" s="1">
        <f t="shared" si="53"/>
        <v>5.4656531089648613E-13</v>
      </c>
      <c r="AK246" s="27" t="str">
        <f>IF(AG246&gt;Summary!$F$45,"",AJ246)</f>
        <v/>
      </c>
      <c r="AN246">
        <f t="shared" si="51"/>
        <v>225</v>
      </c>
      <c r="AO246">
        <f>Summary!$F$44*(AN246-0.5)</f>
        <v>1616.3999999999999</v>
      </c>
      <c r="AP246" s="1">
        <f>Summary!$F$32-SUM('Crossing Event Calculation'!$AQ$22:$AQ245)</f>
        <v>1.3955601687598573E-6</v>
      </c>
      <c r="AQ246" s="1">
        <f t="shared" si="54"/>
        <v>8.1051320686005722E-8</v>
      </c>
      <c r="AR246" s="27" t="str">
        <f>IF(AN246&gt;Summary!$F$45,"",AQ246)</f>
        <v/>
      </c>
      <c r="AT246">
        <f t="shared" si="52"/>
        <v>225</v>
      </c>
      <c r="AU246">
        <f>Summary!$F$44*(AT246-0.5)</f>
        <v>1616.3999999999999</v>
      </c>
      <c r="AV246" s="1">
        <f>Summary!$F$32-SUM('Crossing Event Calculation'!$AW$22:$AW245)</f>
        <v>1.6734280747146002E-3</v>
      </c>
      <c r="AW246" s="1">
        <f t="shared" si="55"/>
        <v>4.6508975810793296E-5</v>
      </c>
      <c r="AX246" s="27" t="str">
        <f>IF(AT246&gt;Summary!$F$45,"",AW246)</f>
        <v/>
      </c>
    </row>
    <row r="247" spans="1:50">
      <c r="A247">
        <f t="shared" si="42"/>
        <v>226</v>
      </c>
      <c r="B247">
        <f>Summary!$E$44*(A247-0.5)</f>
        <v>2029.5</v>
      </c>
      <c r="C247" s="1">
        <f>IF(Summary!E$41=1,0,Summary!$E$31*(Summary!$E$41)*(1-Summary!$E$41)^$A246)</f>
        <v>2.013476495983998E-23</v>
      </c>
      <c r="D247" s="1" t="str">
        <f>IF(A247&gt;Summary!$E$45,"",C247)</f>
        <v/>
      </c>
      <c r="G247">
        <f t="shared" si="43"/>
        <v>226</v>
      </c>
      <c r="H247">
        <f>Summary!$E$44*(G247-0.5)</f>
        <v>2029.5</v>
      </c>
      <c r="I247" s="1">
        <f>Summary!$E$32-SUM('Crossing Event Calculation'!$J$22:$J246)</f>
        <v>9.2703622556200571E-14</v>
      </c>
      <c r="J247" s="1">
        <f t="shared" si="44"/>
        <v>1.1525363933405026E-14</v>
      </c>
      <c r="K247" s="27" t="str">
        <f>IF(G247&gt;Summary!$E$45,"",J247)</f>
        <v/>
      </c>
      <c r="N247">
        <f t="shared" si="45"/>
        <v>226</v>
      </c>
      <c r="O247">
        <f>Summary!$E$44*(N247-0.5)</f>
        <v>2029.5</v>
      </c>
      <c r="P247" s="1">
        <f>Summary!$E$32-SUM('Crossing Event Calculation'!$Q$22:$Q246)</f>
        <v>7.3473103157084552E-9</v>
      </c>
      <c r="Q247" s="1">
        <f t="shared" si="46"/>
        <v>5.8270813271762176E-10</v>
      </c>
      <c r="R247" s="27" t="str">
        <f>IF(N247&gt;Summary!$E$45,"",Q247)</f>
        <v/>
      </c>
      <c r="T247">
        <f t="shared" si="47"/>
        <v>226</v>
      </c>
      <c r="U247">
        <f>Summary!$E$44*(T247-0.5)</f>
        <v>2029.5</v>
      </c>
      <c r="V247" s="1">
        <f>Summary!$E$32-SUM('Crossing Event Calculation'!$W$22:$W246)</f>
        <v>2.5682492838741133E-5</v>
      </c>
      <c r="W247" s="1">
        <f t="shared" si="48"/>
        <v>1.1636849166864832E-6</v>
      </c>
      <c r="X247" s="27" t="str">
        <f>IF(T247&gt;Summary!$E$45,"",W247)</f>
        <v/>
      </c>
      <c r="AA247">
        <f t="shared" si="49"/>
        <v>226</v>
      </c>
      <c r="AB247">
        <f>Summary!$F$44*(AA247-0.5)</f>
        <v>1623.6</v>
      </c>
      <c r="AC247" s="1">
        <f>IF(Summary!F$41=1,0,Summary!$F$31*(Summary!$F$41)*(1-Summary!$F$41)^$A246)</f>
        <v>2.2676658335735561E-23</v>
      </c>
      <c r="AD247" s="1" t="str">
        <f>IF(AA247&gt;Summary!$F$45,"",AC247)</f>
        <v/>
      </c>
      <c r="AG247">
        <f t="shared" si="50"/>
        <v>226</v>
      </c>
      <c r="AH247">
        <f>Summary!$F$44*(AG247-0.5)</f>
        <v>1623.6</v>
      </c>
      <c r="AI247" s="1">
        <f>Summary!$F$32-SUM('Crossing Event Calculation'!$AJ$22:$AJ246)</f>
        <v>4.4513281949321026E-12</v>
      </c>
      <c r="AJ247" s="1">
        <f t="shared" si="53"/>
        <v>4.8679364629103924E-13</v>
      </c>
      <c r="AK247" s="27" t="str">
        <f>IF(AG247&gt;Summary!$F$45,"",AJ247)</f>
        <v/>
      </c>
      <c r="AN247">
        <f t="shared" si="51"/>
        <v>226</v>
      </c>
      <c r="AO247">
        <f>Summary!$F$44*(AN247-0.5)</f>
        <v>1623.6</v>
      </c>
      <c r="AP247" s="1">
        <f>Summary!$F$32-SUM('Crossing Event Calculation'!$AQ$22:$AQ246)</f>
        <v>1.3145088481048006E-6</v>
      </c>
      <c r="AQ247" s="1">
        <f t="shared" si="54"/>
        <v>7.6344023408902286E-8</v>
      </c>
      <c r="AR247" s="27" t="str">
        <f>IF(AN247&gt;Summary!$F$45,"",AQ247)</f>
        <v/>
      </c>
      <c r="AT247">
        <f t="shared" si="52"/>
        <v>226</v>
      </c>
      <c r="AU247">
        <f>Summary!$F$44*(AT247-0.5)</f>
        <v>1623.6</v>
      </c>
      <c r="AV247" s="1">
        <f>Summary!$F$32-SUM('Crossing Event Calculation'!$AW$22:$AW246)</f>
        <v>1.6269190989037785E-3</v>
      </c>
      <c r="AW247" s="1">
        <f t="shared" si="55"/>
        <v>4.521636881820463E-5</v>
      </c>
      <c r="AX247" s="27" t="str">
        <f>IF(AT247&gt;Summary!$F$45,"",AW247)</f>
        <v/>
      </c>
    </row>
    <row r="248" spans="1:50">
      <c r="A248">
        <f t="shared" si="42"/>
        <v>227</v>
      </c>
      <c r="B248">
        <f>Summary!$E$44*(A248-0.5)</f>
        <v>2038.5</v>
      </c>
      <c r="C248" s="1">
        <f>IF(Summary!E$41=1,0,Summary!$E$31*(Summary!$E$41)*(1-Summary!$E$41)^$A247)</f>
        <v>1.6107811967871989E-23</v>
      </c>
      <c r="D248" s="1" t="str">
        <f>IF(A248&gt;Summary!$E$45,"",C248)</f>
        <v/>
      </c>
      <c r="G248">
        <f t="shared" si="43"/>
        <v>227</v>
      </c>
      <c r="H248">
        <f>Summary!$E$44*(G248-0.5)</f>
        <v>2038.5</v>
      </c>
      <c r="I248" s="1">
        <f>Summary!$E$32-SUM('Crossing Event Calculation'!$J$22:$J247)</f>
        <v>8.1157303100098943E-14</v>
      </c>
      <c r="J248" s="1">
        <f t="shared" si="44"/>
        <v>1.0089869503376136E-14</v>
      </c>
      <c r="K248" s="27" t="str">
        <f>IF(G248&gt;Summary!$E$45,"",J248)</f>
        <v/>
      </c>
      <c r="N248">
        <f t="shared" si="45"/>
        <v>227</v>
      </c>
      <c r="O248">
        <f>Summary!$E$44*(N248-0.5)</f>
        <v>2038.5</v>
      </c>
      <c r="P248" s="1">
        <f>Summary!$E$32-SUM('Crossing Event Calculation'!$Q$22:$Q247)</f>
        <v>6.7646022117173743E-9</v>
      </c>
      <c r="Q248" s="1">
        <f t="shared" si="46"/>
        <v>5.3649411199358653E-10</v>
      </c>
      <c r="R248" s="27" t="str">
        <f>IF(N248&gt;Summary!$E$45,"",Q248)</f>
        <v/>
      </c>
      <c r="T248">
        <f t="shared" si="47"/>
        <v>227</v>
      </c>
      <c r="U248">
        <f>Summary!$E$44*(T248-0.5)</f>
        <v>2038.5</v>
      </c>
      <c r="V248" s="1">
        <f>Summary!$E$32-SUM('Crossing Event Calculation'!$W$22:$W247)</f>
        <v>2.451880792209149E-5</v>
      </c>
      <c r="W248" s="1">
        <f t="shared" si="48"/>
        <v>1.1109578471693819E-6</v>
      </c>
      <c r="X248" s="27" t="str">
        <f>IF(T248&gt;Summary!$E$45,"",W248)</f>
        <v/>
      </c>
      <c r="AA248">
        <f t="shared" si="49"/>
        <v>227</v>
      </c>
      <c r="AB248">
        <f>Summary!$F$44*(AA248-0.5)</f>
        <v>1630.7999999999997</v>
      </c>
      <c r="AC248" s="1">
        <f>IF(Summary!F$41=1,0,Summary!$F$31*(Summary!$F$41)*(1-Summary!$F$41)^$A247)</f>
        <v>1.8141326668588455E-23</v>
      </c>
      <c r="AD248" s="1" t="str">
        <f>IF(AA248&gt;Summary!$F$45,"",AC248)</f>
        <v/>
      </c>
      <c r="AG248">
        <f t="shared" si="50"/>
        <v>227</v>
      </c>
      <c r="AH248">
        <f>Summary!$F$44*(AG248-0.5)</f>
        <v>1630.7999999999997</v>
      </c>
      <c r="AI248" s="1">
        <f>Summary!$F$32-SUM('Crossing Event Calculation'!$AJ$22:$AJ247)</f>
        <v>3.9644953986339715E-12</v>
      </c>
      <c r="AJ248" s="1">
        <f t="shared" si="53"/>
        <v>4.3355400597113587E-13</v>
      </c>
      <c r="AK248" s="27" t="str">
        <f>IF(AG248&gt;Summary!$F$45,"",AJ248)</f>
        <v/>
      </c>
      <c r="AN248">
        <f t="shared" si="51"/>
        <v>227</v>
      </c>
      <c r="AO248">
        <f>Summary!$F$44*(AN248-0.5)</f>
        <v>1630.7999999999997</v>
      </c>
      <c r="AP248" s="1">
        <f>Summary!$F$32-SUM('Crossing Event Calculation'!$AQ$22:$AQ247)</f>
        <v>1.2381648246684307E-6</v>
      </c>
      <c r="AQ248" s="1">
        <f t="shared" si="54"/>
        <v>7.191011646277625E-8</v>
      </c>
      <c r="AR248" s="27" t="str">
        <f>IF(AN248&gt;Summary!$F$45,"",AQ248)</f>
        <v/>
      </c>
      <c r="AT248">
        <f t="shared" si="52"/>
        <v>227</v>
      </c>
      <c r="AU248">
        <f>Summary!$F$44*(AT248-0.5)</f>
        <v>1630.7999999999997</v>
      </c>
      <c r="AV248" s="1">
        <f>Summary!$F$32-SUM('Crossing Event Calculation'!$AW$22:$AW247)</f>
        <v>1.5817027300856212E-3</v>
      </c>
      <c r="AW248" s="1">
        <f t="shared" si="55"/>
        <v>4.3959686780063108E-5</v>
      </c>
      <c r="AX248" s="27" t="str">
        <f>IF(AT248&gt;Summary!$F$45,"",AW248)</f>
        <v/>
      </c>
    </row>
    <row r="249" spans="1:50">
      <c r="A249">
        <f t="shared" si="42"/>
        <v>228</v>
      </c>
      <c r="B249">
        <f>Summary!$E$44*(A249-0.5)</f>
        <v>2047.5</v>
      </c>
      <c r="C249" s="1">
        <f>IF(Summary!E$41=1,0,Summary!$E$31*(Summary!$E$41)*(1-Summary!$E$41)^$A248)</f>
        <v>1.288624957429759E-23</v>
      </c>
      <c r="D249" s="1" t="str">
        <f>IF(A249&gt;Summary!$E$45,"",C249)</f>
        <v/>
      </c>
      <c r="G249">
        <f t="shared" si="43"/>
        <v>228</v>
      </c>
      <c r="H249">
        <f>Summary!$E$44*(G249-0.5)</f>
        <v>2047.5</v>
      </c>
      <c r="I249" s="1">
        <f>Summary!$E$32-SUM('Crossing Event Calculation'!$J$22:$J248)</f>
        <v>7.1054273576010019E-14</v>
      </c>
      <c r="J249" s="1">
        <f t="shared" si="44"/>
        <v>8.8338118771008576E-15</v>
      </c>
      <c r="K249" s="27" t="str">
        <f>IF(G249&gt;Summary!$E$45,"",J249)</f>
        <v/>
      </c>
      <c r="N249">
        <f t="shared" si="45"/>
        <v>228</v>
      </c>
      <c r="O249">
        <f>Summary!$E$44*(N249-0.5)</f>
        <v>2047.5</v>
      </c>
      <c r="P249" s="1">
        <f>Summary!$E$32-SUM('Crossing Event Calculation'!$Q$22:$Q248)</f>
        <v>6.2281081403270377E-9</v>
      </c>
      <c r="Q249" s="1">
        <f t="shared" si="46"/>
        <v>4.9394528186107376E-10</v>
      </c>
      <c r="R249" s="27" t="str">
        <f>IF(N249&gt;Summary!$E$45,"",Q249)</f>
        <v/>
      </c>
      <c r="T249">
        <f t="shared" si="47"/>
        <v>228</v>
      </c>
      <c r="U249">
        <f>Summary!$E$44*(T249-0.5)</f>
        <v>2047.5</v>
      </c>
      <c r="V249" s="1">
        <f>Summary!$E$32-SUM('Crossing Event Calculation'!$W$22:$W248)</f>
        <v>2.3407850074930181E-5</v>
      </c>
      <c r="W249" s="1">
        <f t="shared" si="48"/>
        <v>1.0606198640953265E-6</v>
      </c>
      <c r="X249" s="27" t="str">
        <f>IF(T249&gt;Summary!$E$45,"",W249)</f>
        <v/>
      </c>
      <c r="AA249">
        <f t="shared" si="49"/>
        <v>228</v>
      </c>
      <c r="AB249">
        <f>Summary!$F$44*(AA249-0.5)</f>
        <v>1637.9999999999998</v>
      </c>
      <c r="AC249" s="1">
        <f>IF(Summary!F$41=1,0,Summary!$F$31*(Summary!$F$41)*(1-Summary!$F$41)^$A248)</f>
        <v>1.4513061334870763E-23</v>
      </c>
      <c r="AD249" s="1" t="str">
        <f>IF(AA249&gt;Summary!$F$45,"",AC249)</f>
        <v/>
      </c>
      <c r="AG249">
        <f t="shared" si="50"/>
        <v>228</v>
      </c>
      <c r="AH249">
        <f>Summary!$F$44*(AG249-0.5)</f>
        <v>1637.9999999999998</v>
      </c>
      <c r="AI249" s="1">
        <f>Summary!$F$32-SUM('Crossing Event Calculation'!$AJ$22:$AJ248)</f>
        <v>3.5309533075178479E-12</v>
      </c>
      <c r="AJ249" s="1">
        <f t="shared" si="53"/>
        <v>3.8614219401008162E-13</v>
      </c>
      <c r="AK249" s="27" t="str">
        <f>IF(AG249&gt;Summary!$F$45,"",AJ249)</f>
        <v/>
      </c>
      <c r="AN249">
        <f t="shared" si="51"/>
        <v>228</v>
      </c>
      <c r="AO249">
        <f>Summary!$F$44*(AN249-0.5)</f>
        <v>1637.9999999999998</v>
      </c>
      <c r="AP249" s="1">
        <f>Summary!$F$32-SUM('Crossing Event Calculation'!$AQ$22:$AQ248)</f>
        <v>1.1662547082513797E-6</v>
      </c>
      <c r="AQ249" s="1">
        <f t="shared" si="54"/>
        <v>6.773372189609431E-8</v>
      </c>
      <c r="AR249" s="27" t="str">
        <f>IF(AN249&gt;Summary!$F$45,"",AQ249)</f>
        <v/>
      </c>
      <c r="AT249">
        <f t="shared" si="52"/>
        <v>228</v>
      </c>
      <c r="AU249">
        <f>Summary!$F$44*(AT249-0.5)</f>
        <v>1637.9999999999998</v>
      </c>
      <c r="AV249" s="1">
        <f>Summary!$F$32-SUM('Crossing Event Calculation'!$AW$22:$AW248)</f>
        <v>1.5377430433055617E-3</v>
      </c>
      <c r="AW249" s="1">
        <f t="shared" si="55"/>
        <v>4.2737931247216243E-5</v>
      </c>
      <c r="AX249" s="27" t="str">
        <f>IF(AT249&gt;Summary!$F$45,"",AW249)</f>
        <v/>
      </c>
    </row>
    <row r="250" spans="1:50">
      <c r="A250">
        <f t="shared" si="42"/>
        <v>229</v>
      </c>
      <c r="B250">
        <f>Summary!$E$44*(A250-0.5)</f>
        <v>2056.5</v>
      </c>
      <c r="C250" s="1">
        <f>IF(Summary!E$41=1,0,Summary!$E$31*(Summary!$E$41)*(1-Summary!$E$41)^$A249)</f>
        <v>1.0308999659438074E-23</v>
      </c>
      <c r="D250" s="1" t="str">
        <f>IF(A250&gt;Summary!$E$45,"",C250)</f>
        <v/>
      </c>
      <c r="G250">
        <f t="shared" si="43"/>
        <v>229</v>
      </c>
      <c r="H250">
        <f>Summary!$E$44*(G250-0.5)</f>
        <v>2056.5</v>
      </c>
      <c r="I250" s="1">
        <f>Summary!$E$32-SUM('Crossing Event Calculation'!$J$22:$J249)</f>
        <v>6.2172489379008766E-14</v>
      </c>
      <c r="J250" s="1">
        <f t="shared" si="44"/>
        <v>7.7295853924632508E-15</v>
      </c>
      <c r="K250" s="27" t="str">
        <f>IF(G250&gt;Summary!$E$45,"",J250)</f>
        <v/>
      </c>
      <c r="N250">
        <f t="shared" si="45"/>
        <v>229</v>
      </c>
      <c r="O250">
        <f>Summary!$E$44*(N250-0.5)</f>
        <v>2056.5</v>
      </c>
      <c r="P250" s="1">
        <f>Summary!$E$32-SUM('Crossing Event Calculation'!$Q$22:$Q249)</f>
        <v>5.734162811243948E-9</v>
      </c>
      <c r="Q250" s="1">
        <f t="shared" si="46"/>
        <v>4.5477095166309234E-10</v>
      </c>
      <c r="R250" s="27" t="str">
        <f>IF(N250&gt;Summary!$E$45,"",Q250)</f>
        <v/>
      </c>
      <c r="T250">
        <f t="shared" si="47"/>
        <v>229</v>
      </c>
      <c r="U250">
        <f>Summary!$E$44*(T250-0.5)</f>
        <v>2056.5</v>
      </c>
      <c r="V250" s="1">
        <f>Summary!$E$32-SUM('Crossing Event Calculation'!$W$22:$W249)</f>
        <v>2.2347230210884028E-5</v>
      </c>
      <c r="W250" s="1">
        <f t="shared" si="48"/>
        <v>1.0125627169220277E-6</v>
      </c>
      <c r="X250" s="27" t="str">
        <f>IF(T250&gt;Summary!$E$45,"",W250)</f>
        <v/>
      </c>
      <c r="AA250">
        <f t="shared" si="49"/>
        <v>229</v>
      </c>
      <c r="AB250">
        <f>Summary!$F$44*(AA250-0.5)</f>
        <v>1645.1999999999998</v>
      </c>
      <c r="AC250" s="1">
        <f>IF(Summary!F$41=1,0,Summary!$F$31*(Summary!$F$41)*(1-Summary!$F$41)^$A249)</f>
        <v>1.1610449067896614E-23</v>
      </c>
      <c r="AD250" s="1" t="str">
        <f>IF(AA250&gt;Summary!$F$45,"",AC250)</f>
        <v/>
      </c>
      <c r="AG250">
        <f t="shared" si="50"/>
        <v>229</v>
      </c>
      <c r="AH250">
        <f>Summary!$F$44*(AG250-0.5)</f>
        <v>1645.1999999999998</v>
      </c>
      <c r="AI250" s="1">
        <f>Summary!$F$32-SUM('Crossing Event Calculation'!$AJ$22:$AJ249)</f>
        <v>3.1448177395532184E-12</v>
      </c>
      <c r="AJ250" s="1">
        <f t="shared" si="53"/>
        <v>3.4391472102658698E-13</v>
      </c>
      <c r="AK250" s="27" t="str">
        <f>IF(AG250&gt;Summary!$F$45,"",AJ250)</f>
        <v/>
      </c>
      <c r="AN250">
        <f t="shared" si="51"/>
        <v>229</v>
      </c>
      <c r="AO250">
        <f>Summary!$F$44*(AN250-0.5)</f>
        <v>1645.1999999999998</v>
      </c>
      <c r="AP250" s="1">
        <f>Summary!$F$32-SUM('Crossing Event Calculation'!$AQ$22:$AQ249)</f>
        <v>1.098520986397844E-6</v>
      </c>
      <c r="AQ250" s="1">
        <f t="shared" si="54"/>
        <v>6.3799883904654535E-8</v>
      </c>
      <c r="AR250" s="27" t="str">
        <f>IF(AN250&gt;Summary!$F$45,"",AQ250)</f>
        <v/>
      </c>
      <c r="AT250">
        <f t="shared" si="52"/>
        <v>229</v>
      </c>
      <c r="AU250">
        <f>Summary!$F$44*(AT250-0.5)</f>
        <v>1645.1999999999998</v>
      </c>
      <c r="AV250" s="1">
        <f>Summary!$F$32-SUM('Crossing Event Calculation'!$AW$22:$AW249)</f>
        <v>1.4950051120583563E-3</v>
      </c>
      <c r="AW250" s="1">
        <f t="shared" si="55"/>
        <v>4.1550131520049233E-5</v>
      </c>
      <c r="AX250" s="27" t="str">
        <f>IF(AT250&gt;Summary!$F$45,"",AW250)</f>
        <v/>
      </c>
    </row>
    <row r="251" spans="1:50">
      <c r="A251">
        <f t="shared" si="42"/>
        <v>230</v>
      </c>
      <c r="B251">
        <f>Summary!$E$44*(A251-0.5)</f>
        <v>2065.5</v>
      </c>
      <c r="C251" s="1">
        <f>IF(Summary!E$41=1,0,Summary!$E$31*(Summary!$E$41)*(1-Summary!$E$41)^$A250)</f>
        <v>8.2471997275504589E-24</v>
      </c>
      <c r="D251" s="1" t="str">
        <f>IF(A251&gt;Summary!$E$45,"",C251)</f>
        <v/>
      </c>
      <c r="G251">
        <f t="shared" si="43"/>
        <v>230</v>
      </c>
      <c r="H251">
        <f>Summary!$E$44*(G251-0.5)</f>
        <v>2065.5</v>
      </c>
      <c r="I251" s="1">
        <f>Summary!$E$32-SUM('Crossing Event Calculation'!$J$22:$J250)</f>
        <v>5.440092820663267E-14</v>
      </c>
      <c r="J251" s="1">
        <f t="shared" si="44"/>
        <v>6.7633872184053446E-15</v>
      </c>
      <c r="K251" s="27" t="str">
        <f>IF(G251&gt;Summary!$E$45,"",J251)</f>
        <v/>
      </c>
      <c r="N251">
        <f t="shared" si="45"/>
        <v>230</v>
      </c>
      <c r="O251">
        <f>Summary!$E$44*(N251-0.5)</f>
        <v>2065.5</v>
      </c>
      <c r="P251" s="1">
        <f>Summary!$E$32-SUM('Crossing Event Calculation'!$Q$22:$Q250)</f>
        <v>5.2793918126070594E-9</v>
      </c>
      <c r="Q251" s="1">
        <f t="shared" si="46"/>
        <v>4.1870350003208312E-10</v>
      </c>
      <c r="R251" s="27" t="str">
        <f>IF(N251&gt;Summary!$E$45,"",Q251)</f>
        <v/>
      </c>
      <c r="T251">
        <f t="shared" si="47"/>
        <v>230</v>
      </c>
      <c r="U251">
        <f>Summary!$E$44*(T251-0.5)</f>
        <v>2065.5</v>
      </c>
      <c r="V251" s="1">
        <f>Summary!$E$32-SUM('Crossing Event Calculation'!$W$22:$W250)</f>
        <v>2.1334667493988491E-5</v>
      </c>
      <c r="W251" s="1">
        <f t="shared" si="48"/>
        <v>9.6668305998027658E-7</v>
      </c>
      <c r="X251" s="27" t="str">
        <f>IF(T251&gt;Summary!$E$45,"",W251)</f>
        <v/>
      </c>
      <c r="AA251">
        <f t="shared" si="49"/>
        <v>230</v>
      </c>
      <c r="AB251">
        <f>Summary!$F$44*(AA251-0.5)</f>
        <v>1652.3999999999999</v>
      </c>
      <c r="AC251" s="1">
        <f>IF(Summary!F$41=1,0,Summary!$F$31*(Summary!$F$41)*(1-Summary!$F$41)^$A250)</f>
        <v>9.2883592543172901E-24</v>
      </c>
      <c r="AD251" s="1" t="str">
        <f>IF(AA251&gt;Summary!$F$45,"",AC251)</f>
        <v/>
      </c>
      <c r="AG251">
        <f t="shared" si="50"/>
        <v>230</v>
      </c>
      <c r="AH251">
        <f>Summary!$F$44*(AG251-0.5)</f>
        <v>1652.3999999999999</v>
      </c>
      <c r="AI251" s="1">
        <f>Summary!$F$32-SUM('Crossing Event Calculation'!$AJ$22:$AJ250)</f>
        <v>2.8008706465243449E-12</v>
      </c>
      <c r="AJ251" s="1">
        <f t="shared" si="53"/>
        <v>3.0630094549384795E-13</v>
      </c>
      <c r="AK251" s="27" t="str">
        <f>IF(AG251&gt;Summary!$F$45,"",AJ251)</f>
        <v/>
      </c>
      <c r="AN251">
        <f t="shared" si="51"/>
        <v>230</v>
      </c>
      <c r="AO251">
        <f>Summary!$F$44*(AN251-0.5)</f>
        <v>1652.3999999999999</v>
      </c>
      <c r="AP251" s="1">
        <f>Summary!$F$32-SUM('Crossing Event Calculation'!$AQ$22:$AQ250)</f>
        <v>1.0347211024663849E-6</v>
      </c>
      <c r="AQ251" s="1">
        <f t="shared" si="54"/>
        <v>6.0094515287797388E-8</v>
      </c>
      <c r="AR251" s="27" t="str">
        <f>IF(AN251&gt;Summary!$F$45,"",AQ251)</f>
        <v/>
      </c>
      <c r="AT251">
        <f t="shared" si="52"/>
        <v>230</v>
      </c>
      <c r="AU251">
        <f>Summary!$F$44*(AT251-0.5)</f>
        <v>1652.3999999999999</v>
      </c>
      <c r="AV251" s="1">
        <f>Summary!$F$32-SUM('Crossing Event Calculation'!$AW$22:$AW250)</f>
        <v>1.4534549805382824E-3</v>
      </c>
      <c r="AW251" s="1">
        <f t="shared" si="55"/>
        <v>4.0395343877244817E-5</v>
      </c>
      <c r="AX251" s="27" t="str">
        <f>IF(AT251&gt;Summary!$F$45,"",AW251)</f>
        <v/>
      </c>
    </row>
    <row r="252" spans="1:50">
      <c r="A252">
        <f t="shared" si="42"/>
        <v>231</v>
      </c>
      <c r="B252">
        <f>Summary!$E$44*(A252-0.5)</f>
        <v>2074.5</v>
      </c>
      <c r="C252" s="1">
        <f>IF(Summary!E$41=1,0,Summary!$E$31*(Summary!$E$41)*(1-Summary!$E$41)^$A251)</f>
        <v>6.597759782040368E-24</v>
      </c>
      <c r="D252" s="1" t="str">
        <f>IF(A252&gt;Summary!$E$45,"",C252)</f>
        <v/>
      </c>
      <c r="G252">
        <f t="shared" si="43"/>
        <v>231</v>
      </c>
      <c r="H252">
        <f>Summary!$E$44*(G252-0.5)</f>
        <v>2074.5</v>
      </c>
      <c r="I252" s="1">
        <f>Summary!$E$32-SUM('Crossing Event Calculation'!$J$22:$J251)</f>
        <v>4.7628567756419216E-14</v>
      </c>
      <c r="J252" s="1">
        <f t="shared" si="44"/>
        <v>5.9214145238691688E-15</v>
      </c>
      <c r="K252" s="27" t="str">
        <f>IF(G252&gt;Summary!$E$45,"",J252)</f>
        <v/>
      </c>
      <c r="N252">
        <f t="shared" si="45"/>
        <v>231</v>
      </c>
      <c r="O252">
        <f>Summary!$E$44*(N252-0.5)</f>
        <v>2074.5</v>
      </c>
      <c r="P252" s="1">
        <f>Summary!$E$32-SUM('Crossing Event Calculation'!$Q$22:$Q251)</f>
        <v>4.8606882963042608E-9</v>
      </c>
      <c r="Q252" s="1">
        <f t="shared" si="46"/>
        <v>3.8549652582473603E-10</v>
      </c>
      <c r="R252" s="27" t="str">
        <f>IF(N252&gt;Summary!$E$45,"",Q252)</f>
        <v/>
      </c>
      <c r="T252">
        <f t="shared" si="47"/>
        <v>231</v>
      </c>
      <c r="U252">
        <f>Summary!$E$44*(T252-0.5)</f>
        <v>2074.5</v>
      </c>
      <c r="V252" s="1">
        <f>Summary!$E$32-SUM('Crossing Event Calculation'!$W$22:$W251)</f>
        <v>2.0367984434055408E-5</v>
      </c>
      <c r="W252" s="1">
        <f t="shared" si="48"/>
        <v>9.228822302429245E-7</v>
      </c>
      <c r="X252" s="27" t="str">
        <f>IF(T252&gt;Summary!$E$45,"",W252)</f>
        <v/>
      </c>
      <c r="AA252">
        <f t="shared" si="49"/>
        <v>231</v>
      </c>
      <c r="AB252">
        <f>Summary!$F$44*(AA252-0.5)</f>
        <v>1659.6</v>
      </c>
      <c r="AC252" s="1">
        <f>IF(Summary!F$41=1,0,Summary!$F$31*(Summary!$F$41)*(1-Summary!$F$41)^$A251)</f>
        <v>7.4306874034538324E-24</v>
      </c>
      <c r="AD252" s="1" t="str">
        <f>IF(AA252&gt;Summary!$F$45,"",AC252)</f>
        <v/>
      </c>
      <c r="AG252">
        <f t="shared" si="50"/>
        <v>231</v>
      </c>
      <c r="AH252">
        <f>Summary!$F$44*(AG252-0.5)</f>
        <v>1659.6</v>
      </c>
      <c r="AI252" s="1">
        <f>Summary!$F$32-SUM('Crossing Event Calculation'!$AJ$22:$AJ251)</f>
        <v>2.4945601140302642E-12</v>
      </c>
      <c r="AJ252" s="1">
        <f t="shared" si="53"/>
        <v>2.728030737395461E-13</v>
      </c>
      <c r="AK252" s="27" t="str">
        <f>IF(AG252&gt;Summary!$F$45,"",AJ252)</f>
        <v/>
      </c>
      <c r="AN252">
        <f t="shared" si="51"/>
        <v>231</v>
      </c>
      <c r="AO252">
        <f>Summary!$F$44*(AN252-0.5)</f>
        <v>1659.6</v>
      </c>
      <c r="AP252" s="1">
        <f>Summary!$F$32-SUM('Crossing Event Calculation'!$AQ$22:$AQ251)</f>
        <v>9.746265872134785E-7</v>
      </c>
      <c r="AQ252" s="1">
        <f t="shared" si="54"/>
        <v>5.6604347012529334E-8</v>
      </c>
      <c r="AR252" s="27" t="str">
        <f>IF(AN252&gt;Summary!$F$45,"",AQ252)</f>
        <v/>
      </c>
      <c r="AT252">
        <f t="shared" si="52"/>
        <v>231</v>
      </c>
      <c r="AU252">
        <f>Summary!$F$44*(AT252-0.5)</f>
        <v>1659.6</v>
      </c>
      <c r="AV252" s="1">
        <f>Summary!$F$32-SUM('Crossing Event Calculation'!$AW$22:$AW251)</f>
        <v>1.4130596366610515E-3</v>
      </c>
      <c r="AW252" s="1">
        <f t="shared" si="55"/>
        <v>3.9272650825991196E-5</v>
      </c>
      <c r="AX252" s="27" t="str">
        <f>IF(AT252&gt;Summary!$F$45,"",AW252)</f>
        <v/>
      </c>
    </row>
    <row r="253" spans="1:50">
      <c r="A253">
        <f t="shared" si="42"/>
        <v>232</v>
      </c>
      <c r="B253">
        <f>Summary!$E$44*(A253-0.5)</f>
        <v>2083.5</v>
      </c>
      <c r="C253" s="1">
        <f>IF(Summary!E$41=1,0,Summary!$E$31*(Summary!$E$41)*(1-Summary!$E$41)^$A252)</f>
        <v>5.2782078256322953E-24</v>
      </c>
      <c r="D253" s="1" t="str">
        <f>IF(A253&gt;Summary!$E$45,"",C253)</f>
        <v/>
      </c>
      <c r="G253">
        <f t="shared" si="43"/>
        <v>232</v>
      </c>
      <c r="H253">
        <f>Summary!$E$44*(G253-0.5)</f>
        <v>2083.5</v>
      </c>
      <c r="I253" s="1">
        <f>Summary!$E$32-SUM('Crossing Event Calculation'!$J$22:$J252)</f>
        <v>4.1744385725905886E-14</v>
      </c>
      <c r="J253" s="1">
        <f t="shared" si="44"/>
        <v>5.1898644777967544E-15</v>
      </c>
      <c r="K253" s="27" t="str">
        <f>IF(G253&gt;Summary!$E$45,"",J253)</f>
        <v/>
      </c>
      <c r="N253">
        <f t="shared" si="45"/>
        <v>232</v>
      </c>
      <c r="O253">
        <f>Summary!$E$44*(N253-0.5)</f>
        <v>2083.5</v>
      </c>
      <c r="P253" s="1">
        <f>Summary!$E$32-SUM('Crossing Event Calculation'!$Q$22:$Q252)</f>
        <v>4.4751917727126056E-9</v>
      </c>
      <c r="Q253" s="1">
        <f t="shared" si="46"/>
        <v>3.5492316635317979E-10</v>
      </c>
      <c r="R253" s="27" t="str">
        <f>IF(N253&gt;Summary!$E$45,"",Q253)</f>
        <v/>
      </c>
      <c r="T253">
        <f t="shared" si="47"/>
        <v>232</v>
      </c>
      <c r="U253">
        <f>Summary!$E$44*(T253-0.5)</f>
        <v>2083.5</v>
      </c>
      <c r="V253" s="1">
        <f>Summary!$E$32-SUM('Crossing Event Calculation'!$W$22:$W252)</f>
        <v>1.9445102203863307E-5</v>
      </c>
      <c r="W253" s="1">
        <f t="shared" si="48"/>
        <v>8.8106603514473978E-7</v>
      </c>
      <c r="X253" s="27" t="str">
        <f>IF(T253&gt;Summary!$E$45,"",W253)</f>
        <v/>
      </c>
      <c r="AA253">
        <f t="shared" si="49"/>
        <v>232</v>
      </c>
      <c r="AB253">
        <f>Summary!$F$44*(AA253-0.5)</f>
        <v>1666.7999999999997</v>
      </c>
      <c r="AC253" s="1">
        <f>IF(Summary!F$41=1,0,Summary!$F$31*(Summary!$F$41)*(1-Summary!$F$41)^$A252)</f>
        <v>5.9445499227630674E-24</v>
      </c>
      <c r="AD253" s="1" t="str">
        <f>IF(AA253&gt;Summary!$F$45,"",AC253)</f>
        <v/>
      </c>
      <c r="AG253">
        <f t="shared" si="50"/>
        <v>232</v>
      </c>
      <c r="AH253">
        <f>Summary!$F$44*(AG253-0.5)</f>
        <v>1666.7999999999997</v>
      </c>
      <c r="AI253" s="1">
        <f>Summary!$F$32-SUM('Crossing Event Calculation'!$AJ$22:$AJ252)</f>
        <v>2.2217783168798633E-12</v>
      </c>
      <c r="AJ253" s="1">
        <f t="shared" si="53"/>
        <v>2.429718773276869E-13</v>
      </c>
      <c r="AK253" s="27" t="str">
        <f>IF(AG253&gt;Summary!$F$45,"",AJ253)</f>
        <v/>
      </c>
      <c r="AN253">
        <f t="shared" si="51"/>
        <v>232</v>
      </c>
      <c r="AO253">
        <f>Summary!$F$44*(AN253-0.5)</f>
        <v>1666.7999999999997</v>
      </c>
      <c r="AP253" s="1">
        <f>Summary!$F$32-SUM('Crossing Event Calculation'!$AQ$22:$AQ252)</f>
        <v>9.1802224022607959E-7</v>
      </c>
      <c r="AQ253" s="1">
        <f t="shared" si="54"/>
        <v>5.3316880672776646E-8</v>
      </c>
      <c r="AR253" s="27" t="str">
        <f>IF(AN253&gt;Summary!$F$45,"",AQ253)</f>
        <v/>
      </c>
      <c r="AT253">
        <f t="shared" si="52"/>
        <v>232</v>
      </c>
      <c r="AU253">
        <f>Summary!$F$44*(AT253-0.5)</f>
        <v>1666.7999999999997</v>
      </c>
      <c r="AV253" s="1">
        <f>Summary!$F$32-SUM('Crossing Event Calculation'!$AW$22:$AW252)</f>
        <v>1.3737869858350127E-3</v>
      </c>
      <c r="AW253" s="1">
        <f t="shared" si="55"/>
        <v>3.8181160373014618E-5</v>
      </c>
      <c r="AX253" s="27" t="str">
        <f>IF(AT253&gt;Summary!$F$45,"",AW253)</f>
        <v/>
      </c>
    </row>
    <row r="254" spans="1:50">
      <c r="A254">
        <f t="shared" si="42"/>
        <v>233</v>
      </c>
      <c r="B254">
        <f>Summary!$E$44*(A254-0.5)</f>
        <v>2092.5</v>
      </c>
      <c r="C254" s="1">
        <f>IF(Summary!E$41=1,0,Summary!$E$31*(Summary!$E$41)*(1-Summary!$E$41)^$A253)</f>
        <v>4.222566260505837E-24</v>
      </c>
      <c r="D254" s="1" t="str">
        <f>IF(A254&gt;Summary!$E$45,"",C254)</f>
        <v/>
      </c>
      <c r="G254">
        <f t="shared" si="43"/>
        <v>233</v>
      </c>
      <c r="H254">
        <f>Summary!$E$44*(G254-0.5)</f>
        <v>2092.5</v>
      </c>
      <c r="I254" s="1">
        <f>Summary!$E$32-SUM('Crossing Event Calculation'!$J$22:$J253)</f>
        <v>3.652633751016765E-14</v>
      </c>
      <c r="J254" s="1">
        <f t="shared" si="44"/>
        <v>4.5411314180721599E-15</v>
      </c>
      <c r="K254" s="27" t="str">
        <f>IF(G254&gt;Summary!$E$45,"",J254)</f>
        <v/>
      </c>
      <c r="N254">
        <f t="shared" si="45"/>
        <v>233</v>
      </c>
      <c r="O254">
        <f>Summary!$E$44*(N254-0.5)</f>
        <v>2092.5</v>
      </c>
      <c r="P254" s="1">
        <f>Summary!$E$32-SUM('Crossing Event Calculation'!$Q$22:$Q253)</f>
        <v>4.120268570773078E-9</v>
      </c>
      <c r="Q254" s="1">
        <f t="shared" si="46"/>
        <v>3.2677454769225698E-10</v>
      </c>
      <c r="R254" s="27" t="str">
        <f>IF(N254&gt;Summary!$E$45,"",Q254)</f>
        <v/>
      </c>
      <c r="T254">
        <f t="shared" si="47"/>
        <v>233</v>
      </c>
      <c r="U254">
        <f>Summary!$E$44*(T254-0.5)</f>
        <v>2092.5</v>
      </c>
      <c r="V254" s="1">
        <f>Summary!$E$32-SUM('Crossing Event Calculation'!$W$22:$W253)</f>
        <v>1.8564036168733367E-5</v>
      </c>
      <c r="W254" s="1">
        <f t="shared" si="48"/>
        <v>8.4114455002555108E-7</v>
      </c>
      <c r="X254" s="27" t="str">
        <f>IF(T254&gt;Summary!$E$45,"",W254)</f>
        <v/>
      </c>
      <c r="AA254">
        <f t="shared" si="49"/>
        <v>233</v>
      </c>
      <c r="AB254">
        <f>Summary!$F$44*(AA254-0.5)</f>
        <v>1673.9999999999998</v>
      </c>
      <c r="AC254" s="1">
        <f>IF(Summary!F$41=1,0,Summary!$F$31*(Summary!$F$41)*(1-Summary!$F$41)^$A253)</f>
        <v>4.7556399382104552E-24</v>
      </c>
      <c r="AD254" s="1" t="str">
        <f>IF(AA254&gt;Summary!$F$45,"",AC254)</f>
        <v/>
      </c>
      <c r="AG254">
        <f t="shared" si="50"/>
        <v>233</v>
      </c>
      <c r="AH254">
        <f>Summary!$F$44*(AG254-0.5)</f>
        <v>1673.9999999999998</v>
      </c>
      <c r="AI254" s="1">
        <f>Summary!$F$32-SUM('Crossing Event Calculation'!$AJ$22:$AJ253)</f>
        <v>1.978861519091879E-12</v>
      </c>
      <c r="AJ254" s="1">
        <f t="shared" si="53"/>
        <v>2.1640669305859938E-13</v>
      </c>
      <c r="AK254" s="27" t="str">
        <f>IF(AG254&gt;Summary!$F$45,"",AJ254)</f>
        <v/>
      </c>
      <c r="AN254">
        <f t="shared" si="51"/>
        <v>233</v>
      </c>
      <c r="AO254">
        <f>Summary!$F$44*(AN254-0.5)</f>
        <v>1673.9999999999998</v>
      </c>
      <c r="AP254" s="1">
        <f>Summary!$F$32-SUM('Crossing Event Calculation'!$AQ$22:$AQ253)</f>
        <v>8.6470535953786509E-7</v>
      </c>
      <c r="AQ254" s="1">
        <f t="shared" si="54"/>
        <v>5.0220343747050167E-8</v>
      </c>
      <c r="AR254" s="27" t="str">
        <f>IF(AN254&gt;Summary!$F$45,"",AQ254)</f>
        <v/>
      </c>
      <c r="AT254">
        <f t="shared" si="52"/>
        <v>233</v>
      </c>
      <c r="AU254">
        <f>Summary!$F$44*(AT254-0.5)</f>
        <v>1673.9999999999998</v>
      </c>
      <c r="AV254" s="1">
        <f>Summary!$F$32-SUM('Crossing Event Calculation'!$AW$22:$AW253)</f>
        <v>1.335605825461994E-3</v>
      </c>
      <c r="AW254" s="1">
        <f t="shared" si="55"/>
        <v>3.7120005315890574E-5</v>
      </c>
      <c r="AX254" s="27" t="str">
        <f>IF(AT254&gt;Summary!$F$45,"",AW254)</f>
        <v/>
      </c>
    </row>
    <row r="255" spans="1:50">
      <c r="A255">
        <f t="shared" si="42"/>
        <v>234</v>
      </c>
      <c r="B255">
        <f>Summary!$E$44*(A255-0.5)</f>
        <v>2101.5</v>
      </c>
      <c r="C255" s="1">
        <f>IF(Summary!E$41=1,0,Summary!$E$31*(Summary!$E$41)*(1-Summary!$E$41)^$A254)</f>
        <v>3.3780530084046694E-24</v>
      </c>
      <c r="D255" s="1" t="str">
        <f>IF(A255&gt;Summary!$E$45,"",C255)</f>
        <v/>
      </c>
      <c r="G255">
        <f t="shared" si="43"/>
        <v>234</v>
      </c>
      <c r="H255">
        <f>Summary!$E$44*(G255-0.5)</f>
        <v>2101.5</v>
      </c>
      <c r="I255" s="1">
        <f>Summary!$E$32-SUM('Crossing Event Calculation'!$J$22:$J254)</f>
        <v>3.1974423109204508E-14</v>
      </c>
      <c r="J255" s="1">
        <f t="shared" si="44"/>
        <v>3.9752153446953861E-15</v>
      </c>
      <c r="K255" s="27" t="str">
        <f>IF(G255&gt;Summary!$E$45,"",J255)</f>
        <v/>
      </c>
      <c r="N255">
        <f t="shared" si="45"/>
        <v>234</v>
      </c>
      <c r="O255">
        <f>Summary!$E$44*(N255-0.5)</f>
        <v>2101.5</v>
      </c>
      <c r="P255" s="1">
        <f>Summary!$E$32-SUM('Crossing Event Calculation'!$Q$22:$Q254)</f>
        <v>3.793494074422199E-9</v>
      </c>
      <c r="Q255" s="1">
        <f t="shared" si="46"/>
        <v>3.0085837586795569E-10</v>
      </c>
      <c r="R255" s="27" t="str">
        <f>IF(N255&gt;Summary!$E$45,"",Q255)</f>
        <v/>
      </c>
      <c r="T255">
        <f t="shared" si="47"/>
        <v>234</v>
      </c>
      <c r="U255">
        <f>Summary!$E$44*(T255-0.5)</f>
        <v>2101.5</v>
      </c>
      <c r="V255" s="1">
        <f>Summary!$E$32-SUM('Crossing Event Calculation'!$W$22:$W254)</f>
        <v>1.7722891618721093E-5</v>
      </c>
      <c r="W255" s="1">
        <f t="shared" si="48"/>
        <v>8.030319247539966E-7</v>
      </c>
      <c r="X255" s="27" t="str">
        <f>IF(T255&gt;Summary!$E$45,"",W255)</f>
        <v/>
      </c>
      <c r="AA255">
        <f t="shared" si="49"/>
        <v>234</v>
      </c>
      <c r="AB255">
        <f>Summary!$F$44*(AA255-0.5)</f>
        <v>1681.1999999999998</v>
      </c>
      <c r="AC255" s="1">
        <f>IF(Summary!F$41=1,0,Summary!$F$31*(Summary!$F$41)*(1-Summary!$F$41)^$A254)</f>
        <v>3.8045119505683637E-24</v>
      </c>
      <c r="AD255" s="1" t="str">
        <f>IF(AA255&gt;Summary!$F$45,"",AC255)</f>
        <v/>
      </c>
      <c r="AG255">
        <f t="shared" si="50"/>
        <v>234</v>
      </c>
      <c r="AH255">
        <f>Summary!$F$44*(AG255-0.5)</f>
        <v>1681.1999999999998</v>
      </c>
      <c r="AI255" s="1">
        <f>Summary!$F$32-SUM('Crossing Event Calculation'!$AJ$22:$AJ254)</f>
        <v>1.762479051592436E-12</v>
      </c>
      <c r="AJ255" s="1">
        <f t="shared" si="53"/>
        <v>1.9274328165985554E-13</v>
      </c>
      <c r="AK255" s="27" t="str">
        <f>IF(AG255&gt;Summary!$F$45,"",AJ255)</f>
        <v/>
      </c>
      <c r="AN255">
        <f t="shared" si="51"/>
        <v>234</v>
      </c>
      <c r="AO255">
        <f>Summary!$F$44*(AN255-0.5)</f>
        <v>1681.1999999999998</v>
      </c>
      <c r="AP255" s="1">
        <f>Summary!$F$32-SUM('Crossing Event Calculation'!$AQ$22:$AQ254)</f>
        <v>8.1448501576542043E-7</v>
      </c>
      <c r="AQ255" s="1">
        <f t="shared" si="54"/>
        <v>4.7303647441738602E-8</v>
      </c>
      <c r="AR255" s="27" t="str">
        <f>IF(AN255&gt;Summary!$F$45,"",AQ255)</f>
        <v/>
      </c>
      <c r="AT255">
        <f t="shared" si="52"/>
        <v>234</v>
      </c>
      <c r="AU255">
        <f>Summary!$F$44*(AT255-0.5)</f>
        <v>1681.1999999999998</v>
      </c>
      <c r="AV255" s="1">
        <f>Summary!$F$32-SUM('Crossing Event Calculation'!$AW$22:$AW254)</f>
        <v>1.2984858201461336E-3</v>
      </c>
      <c r="AW255" s="1">
        <f t="shared" si="55"/>
        <v>3.6088342554031924E-5</v>
      </c>
      <c r="AX255" s="27" t="str">
        <f>IF(AT255&gt;Summary!$F$45,"",AW255)</f>
        <v/>
      </c>
    </row>
    <row r="256" spans="1:50">
      <c r="A256">
        <f t="shared" si="42"/>
        <v>235</v>
      </c>
      <c r="B256">
        <f>Summary!$E$44*(A256-0.5)</f>
        <v>2110.5</v>
      </c>
      <c r="C256" s="1">
        <f>IF(Summary!E$41=1,0,Summary!$E$31*(Summary!$E$41)*(1-Summary!$E$41)^$A255)</f>
        <v>2.7024424067237364E-24</v>
      </c>
      <c r="D256" s="1" t="str">
        <f>IF(A256&gt;Summary!$E$45,"",C256)</f>
        <v/>
      </c>
      <c r="G256">
        <f t="shared" si="43"/>
        <v>235</v>
      </c>
      <c r="H256">
        <f>Summary!$E$44*(G256-0.5)</f>
        <v>2110.5</v>
      </c>
      <c r="I256" s="1">
        <f>Summary!$E$32-SUM('Crossing Event Calculation'!$J$22:$J255)</f>
        <v>2.7977620220553945E-14</v>
      </c>
      <c r="J256" s="1">
        <f t="shared" si="44"/>
        <v>3.478313426608463E-15</v>
      </c>
      <c r="K256" s="27" t="str">
        <f>IF(G256&gt;Summary!$E$45,"",J256)</f>
        <v/>
      </c>
      <c r="N256">
        <f t="shared" si="45"/>
        <v>235</v>
      </c>
      <c r="O256">
        <f>Summary!$E$44*(N256-0.5)</f>
        <v>2110.5</v>
      </c>
      <c r="P256" s="1">
        <f>Summary!$E$32-SUM('Crossing Event Calculation'!$Q$22:$Q255)</f>
        <v>3.49263573617975E-9</v>
      </c>
      <c r="Q256" s="1">
        <f t="shared" si="46"/>
        <v>2.7699758968134696E-10</v>
      </c>
      <c r="R256" s="27" t="str">
        <f>IF(N256&gt;Summary!$E$45,"",Q256)</f>
        <v/>
      </c>
      <c r="T256">
        <f t="shared" si="47"/>
        <v>235</v>
      </c>
      <c r="U256">
        <f>Summary!$E$44*(T256-0.5)</f>
        <v>2110.5</v>
      </c>
      <c r="V256" s="1">
        <f>Summary!$E$32-SUM('Crossing Event Calculation'!$W$22:$W255)</f>
        <v>1.6919859693986794E-5</v>
      </c>
      <c r="W256" s="1">
        <f t="shared" si="48"/>
        <v>7.666461991042889E-7</v>
      </c>
      <c r="X256" s="27" t="str">
        <f>IF(T256&gt;Summary!$E$45,"",W256)</f>
        <v/>
      </c>
      <c r="AA256">
        <f t="shared" si="49"/>
        <v>235</v>
      </c>
      <c r="AB256">
        <f>Summary!$F$44*(AA256-0.5)</f>
        <v>1688.3999999999999</v>
      </c>
      <c r="AC256" s="1">
        <f>IF(Summary!F$41=1,0,Summary!$F$31*(Summary!$F$41)*(1-Summary!$F$41)^$A255)</f>
        <v>3.0436095604546917E-24</v>
      </c>
      <c r="AD256" s="1" t="str">
        <f>IF(AA256&gt;Summary!$F$45,"",AC256)</f>
        <v/>
      </c>
      <c r="AG256">
        <f t="shared" si="50"/>
        <v>235</v>
      </c>
      <c r="AH256">
        <f>Summary!$F$44*(AG256-0.5)</f>
        <v>1688.3999999999999</v>
      </c>
      <c r="AI256" s="1">
        <f>Summary!$F$32-SUM('Crossing Event Calculation'!$AJ$22:$AJ255)</f>
        <v>1.5697443345175088E-12</v>
      </c>
      <c r="AJ256" s="1">
        <f t="shared" si="53"/>
        <v>1.7166596909535102E-13</v>
      </c>
      <c r="AK256" s="27" t="str">
        <f>IF(AG256&gt;Summary!$F$45,"",AJ256)</f>
        <v/>
      </c>
      <c r="AN256">
        <f t="shared" si="51"/>
        <v>235</v>
      </c>
      <c r="AO256">
        <f>Summary!$F$44*(AN256-0.5)</f>
        <v>1688.3999999999999</v>
      </c>
      <c r="AP256" s="1">
        <f>Summary!$F$32-SUM('Crossing Event Calculation'!$AQ$22:$AQ255)</f>
        <v>7.6718136832187867E-7</v>
      </c>
      <c r="AQ256" s="1">
        <f t="shared" si="54"/>
        <v>4.4556346978175429E-8</v>
      </c>
      <c r="AR256" s="27" t="str">
        <f>IF(AN256&gt;Summary!$F$45,"",AQ256)</f>
        <v/>
      </c>
      <c r="AT256">
        <f t="shared" si="52"/>
        <v>235</v>
      </c>
      <c r="AU256">
        <f>Summary!$F$44*(AT256-0.5)</f>
        <v>1688.3999999999999</v>
      </c>
      <c r="AV256" s="1">
        <f>Summary!$F$32-SUM('Crossing Event Calculation'!$AW$22:$AW255)</f>
        <v>1.2623974775920477E-3</v>
      </c>
      <c r="AW256" s="1">
        <f t="shared" si="55"/>
        <v>3.5085352418835427E-5</v>
      </c>
      <c r="AX256" s="27" t="str">
        <f>IF(AT256&gt;Summary!$F$45,"",AW256)</f>
        <v/>
      </c>
    </row>
    <row r="257" spans="1:50">
      <c r="A257">
        <f t="shared" si="42"/>
        <v>236</v>
      </c>
      <c r="B257">
        <f>Summary!$E$44*(A257-0.5)</f>
        <v>2119.5</v>
      </c>
      <c r="C257" s="1">
        <f>IF(Summary!E$41=1,0,Summary!$E$31*(Summary!$E$41)*(1-Summary!$E$41)^$A256)</f>
        <v>2.1619539253789887E-24</v>
      </c>
      <c r="D257" s="1" t="str">
        <f>IF(A257&gt;Summary!$E$45,"",C257)</f>
        <v/>
      </c>
      <c r="G257">
        <f t="shared" si="43"/>
        <v>236</v>
      </c>
      <c r="H257">
        <f>Summary!$E$44*(G257-0.5)</f>
        <v>2119.5</v>
      </c>
      <c r="I257" s="1">
        <f>Summary!$E$32-SUM('Crossing Event Calculation'!$J$22:$J256)</f>
        <v>2.453592884421596E-14</v>
      </c>
      <c r="J257" s="1">
        <f t="shared" si="44"/>
        <v>3.0504256638113903E-15</v>
      </c>
      <c r="K257" s="27" t="str">
        <f>IF(G257&gt;Summary!$E$45,"",J257)</f>
        <v/>
      </c>
      <c r="N257">
        <f t="shared" si="45"/>
        <v>236</v>
      </c>
      <c r="O257">
        <f>Summary!$E$44*(N257-0.5)</f>
        <v>2119.5</v>
      </c>
      <c r="P257" s="1">
        <f>Summary!$E$32-SUM('Crossing Event Calculation'!$Q$22:$Q256)</f>
        <v>3.2156382001602424E-9</v>
      </c>
      <c r="Q257" s="1">
        <f t="shared" si="46"/>
        <v>2.5502918082889656E-10</v>
      </c>
      <c r="R257" s="27" t="str">
        <f>IF(N257&gt;Summary!$E$45,"",Q257)</f>
        <v/>
      </c>
      <c r="T257">
        <f t="shared" si="47"/>
        <v>236</v>
      </c>
      <c r="U257">
        <f>Summary!$E$44*(T257-0.5)</f>
        <v>2119.5</v>
      </c>
      <c r="V257" s="1">
        <f>Summary!$E$32-SUM('Crossing Event Calculation'!$W$22:$W256)</f>
        <v>1.615321349490717E-5</v>
      </c>
      <c r="W257" s="1">
        <f t="shared" si="48"/>
        <v>7.3190912650367946E-7</v>
      </c>
      <c r="X257" s="27" t="str">
        <f>IF(T257&gt;Summary!$E$45,"",W257)</f>
        <v/>
      </c>
      <c r="AA257">
        <f t="shared" si="49"/>
        <v>236</v>
      </c>
      <c r="AB257">
        <f>Summary!$F$44*(AA257-0.5)</f>
        <v>1695.6</v>
      </c>
      <c r="AC257" s="1">
        <f>IF(Summary!F$41=1,0,Summary!$F$31*(Summary!$F$41)*(1-Summary!$F$41)^$A256)</f>
        <v>2.4348876483637531E-24</v>
      </c>
      <c r="AD257" s="1" t="str">
        <f>IF(AA257&gt;Summary!$F$45,"",AC257)</f>
        <v/>
      </c>
      <c r="AG257">
        <f t="shared" si="50"/>
        <v>236</v>
      </c>
      <c r="AH257">
        <f>Summary!$F$44*(AG257-0.5)</f>
        <v>1695.6</v>
      </c>
      <c r="AI257" s="1">
        <f>Summary!$F$32-SUM('Crossing Event Calculation'!$AJ$22:$AJ256)</f>
        <v>1.3981038549104596E-12</v>
      </c>
      <c r="AJ257" s="1">
        <f t="shared" si="53"/>
        <v>1.5289550525622432E-13</v>
      </c>
      <c r="AK257" s="27" t="str">
        <f>IF(AG257&gt;Summary!$F$45,"",AJ257)</f>
        <v/>
      </c>
      <c r="AN257">
        <f t="shared" si="51"/>
        <v>236</v>
      </c>
      <c r="AO257">
        <f>Summary!$F$44*(AN257-0.5)</f>
        <v>1695.6</v>
      </c>
      <c r="AP257" s="1">
        <f>Summary!$F$32-SUM('Crossing Event Calculation'!$AQ$22:$AQ256)</f>
        <v>7.2262502137654394E-7</v>
      </c>
      <c r="AQ257" s="1">
        <f t="shared" si="54"/>
        <v>4.1968604188072419E-8</v>
      </c>
      <c r="AR257" s="27" t="str">
        <f>IF(AN257&gt;Summary!$F$45,"",AQ257)</f>
        <v/>
      </c>
      <c r="AT257">
        <f t="shared" si="52"/>
        <v>236</v>
      </c>
      <c r="AU257">
        <f>Summary!$F$44*(AT257-0.5)</f>
        <v>1695.6</v>
      </c>
      <c r="AV257" s="1">
        <f>Summary!$F$32-SUM('Crossing Event Calculation'!$AW$22:$AW256)</f>
        <v>1.2273121251732411E-3</v>
      </c>
      <c r="AW257" s="1">
        <f t="shared" si="55"/>
        <v>3.4110238022456173E-5</v>
      </c>
      <c r="AX257" s="27" t="str">
        <f>IF(AT257&gt;Summary!$F$45,"",AW257)</f>
        <v/>
      </c>
    </row>
    <row r="258" spans="1:50">
      <c r="A258">
        <f t="shared" si="42"/>
        <v>237</v>
      </c>
      <c r="B258">
        <f>Summary!$E$44*(A258-0.5)</f>
        <v>2128.5</v>
      </c>
      <c r="C258" s="1">
        <f>IF(Summary!E$41=1,0,Summary!$E$31*(Summary!$E$41)*(1-Summary!$E$41)^$A257)</f>
        <v>1.7295631403031917E-24</v>
      </c>
      <c r="D258" s="1" t="str">
        <f>IF(A258&gt;Summary!$E$45,"",C258)</f>
        <v/>
      </c>
      <c r="G258">
        <f t="shared" si="43"/>
        <v>237</v>
      </c>
      <c r="H258">
        <f>Summary!$E$44*(G258-0.5)</f>
        <v>2128.5</v>
      </c>
      <c r="I258" s="1">
        <f>Summary!$E$32-SUM('Crossing Event Calculation'!$J$22:$J257)</f>
        <v>2.1538326677728037E-14</v>
      </c>
      <c r="J258" s="1">
        <f t="shared" si="44"/>
        <v>2.6777492252461979E-15</v>
      </c>
      <c r="K258" s="27" t="str">
        <f>IF(G258&gt;Summary!$E$45,"",J258)</f>
        <v/>
      </c>
      <c r="N258">
        <f t="shared" si="45"/>
        <v>237</v>
      </c>
      <c r="O258">
        <f>Summary!$E$44*(N258-0.5)</f>
        <v>2128.5</v>
      </c>
      <c r="P258" s="1">
        <f>Summary!$E$32-SUM('Crossing Event Calculation'!$Q$22:$Q257)</f>
        <v>2.9606089801959001E-9</v>
      </c>
      <c r="Q258" s="1">
        <f t="shared" si="46"/>
        <v>2.3480305804813798E-10</v>
      </c>
      <c r="R258" s="27" t="str">
        <f>IF(N258&gt;Summary!$E$45,"",Q258)</f>
        <v/>
      </c>
      <c r="T258">
        <f t="shared" si="47"/>
        <v>237</v>
      </c>
      <c r="U258">
        <f>Summary!$E$44*(T258-0.5)</f>
        <v>2128.5</v>
      </c>
      <c r="V258" s="1">
        <f>Summary!$E$32-SUM('Crossing Event Calculation'!$W$22:$W257)</f>
        <v>1.5421304368379296E-5</v>
      </c>
      <c r="W258" s="1">
        <f t="shared" si="48"/>
        <v>6.9874600576327811E-7</v>
      </c>
      <c r="X258" s="27" t="str">
        <f>IF(T258&gt;Summary!$E$45,"",W258)</f>
        <v/>
      </c>
      <c r="AA258">
        <f t="shared" si="49"/>
        <v>237</v>
      </c>
      <c r="AB258">
        <f>Summary!$F$44*(AA258-0.5)</f>
        <v>1702.7999999999997</v>
      </c>
      <c r="AC258" s="1">
        <f>IF(Summary!F$41=1,0,Summary!$F$31*(Summary!$F$41)*(1-Summary!$F$41)^$A257)</f>
        <v>1.9479101186910032E-24</v>
      </c>
      <c r="AD258" s="1" t="str">
        <f>IF(AA258&gt;Summary!$F$45,"",AC258)</f>
        <v/>
      </c>
      <c r="AG258">
        <f t="shared" si="50"/>
        <v>237</v>
      </c>
      <c r="AH258">
        <f>Summary!$F$44*(AG258-0.5)</f>
        <v>1702.7999999999997</v>
      </c>
      <c r="AI258" s="1">
        <f>Summary!$F$32-SUM('Crossing Event Calculation'!$AJ$22:$AJ257)</f>
        <v>1.2452261444195756E-12</v>
      </c>
      <c r="AJ258" s="1">
        <f t="shared" si="53"/>
        <v>1.3617692265177573E-13</v>
      </c>
      <c r="AK258" s="27" t="str">
        <f>IF(AG258&gt;Summary!$F$45,"",AJ258)</f>
        <v/>
      </c>
      <c r="AN258">
        <f t="shared" si="51"/>
        <v>237</v>
      </c>
      <c r="AO258">
        <f>Summary!$F$44*(AN258-0.5)</f>
        <v>1702.7999999999997</v>
      </c>
      <c r="AP258" s="1">
        <f>Summary!$F$32-SUM('Crossing Event Calculation'!$AQ$22:$AQ257)</f>
        <v>6.8065641722903081E-7</v>
      </c>
      <c r="AQ258" s="1">
        <f t="shared" si="54"/>
        <v>3.9531152281912828E-8</v>
      </c>
      <c r="AR258" s="27" t="str">
        <f>IF(AN258&gt;Summary!$F$45,"",AQ258)</f>
        <v/>
      </c>
      <c r="AT258">
        <f t="shared" si="52"/>
        <v>237</v>
      </c>
      <c r="AU258">
        <f>Summary!$F$44*(AT258-0.5)</f>
        <v>1702.7999999999997</v>
      </c>
      <c r="AV258" s="1">
        <f>Summary!$F$32-SUM('Crossing Event Calculation'!$AW$22:$AW257)</f>
        <v>1.1932018871507744E-3</v>
      </c>
      <c r="AW258" s="1">
        <f t="shared" si="55"/>
        <v>3.3162224624654257E-5</v>
      </c>
      <c r="AX258" s="27" t="str">
        <f>IF(AT258&gt;Summary!$F$45,"",AW258)</f>
        <v/>
      </c>
    </row>
    <row r="259" spans="1:50">
      <c r="A259">
        <f t="shared" si="42"/>
        <v>238</v>
      </c>
      <c r="B259">
        <f>Summary!$E$44*(A259-0.5)</f>
        <v>2137.5</v>
      </c>
      <c r="C259" s="1">
        <f>IF(Summary!E$41=1,0,Summary!$E$31*(Summary!$E$41)*(1-Summary!$E$41)^$A258)</f>
        <v>1.3836505122425535E-24</v>
      </c>
      <c r="D259" s="1" t="str">
        <f>IF(A259&gt;Summary!$E$45,"",C259)</f>
        <v/>
      </c>
      <c r="G259">
        <f t="shared" si="43"/>
        <v>238</v>
      </c>
      <c r="H259">
        <f>Summary!$E$44*(G259-0.5)</f>
        <v>2137.5</v>
      </c>
      <c r="I259" s="1">
        <f>Summary!$E$32-SUM('Crossing Event Calculation'!$J$22:$J258)</f>
        <v>1.8873791418627661E-14</v>
      </c>
      <c r="J259" s="1">
        <f t="shared" si="44"/>
        <v>2.3464812798549154E-15</v>
      </c>
      <c r="K259" s="27" t="str">
        <f>IF(G259&gt;Summary!$E$45,"",J259)</f>
        <v/>
      </c>
      <c r="N259">
        <f t="shared" si="45"/>
        <v>238</v>
      </c>
      <c r="O259">
        <f>Summary!$E$44*(N259-0.5)</f>
        <v>2137.5</v>
      </c>
      <c r="P259" s="1">
        <f>Summary!$E$32-SUM('Crossing Event Calculation'!$Q$22:$Q258)</f>
        <v>2.7258059143164814E-9</v>
      </c>
      <c r="Q259" s="1">
        <f t="shared" si="46"/>
        <v>2.1618105214450195E-10</v>
      </c>
      <c r="R259" s="27" t="str">
        <f>IF(N259&gt;Summary!$E$45,"",Q259)</f>
        <v/>
      </c>
      <c r="T259">
        <f t="shared" si="47"/>
        <v>238</v>
      </c>
      <c r="U259">
        <f>Summary!$E$44*(T259-0.5)</f>
        <v>2137.5</v>
      </c>
      <c r="V259" s="1">
        <f>Summary!$E$32-SUM('Crossing Event Calculation'!$W$22:$W258)</f>
        <v>1.4722558362656457E-5</v>
      </c>
      <c r="W259" s="1">
        <f t="shared" si="48"/>
        <v>6.6708552044512272E-7</v>
      </c>
      <c r="X259" s="27" t="str">
        <f>IF(T259&gt;Summary!$E$45,"",W259)</f>
        <v/>
      </c>
      <c r="AA259">
        <f t="shared" si="49"/>
        <v>238</v>
      </c>
      <c r="AB259">
        <f>Summary!$F$44*(AA259-0.5)</f>
        <v>1709.9999999999998</v>
      </c>
      <c r="AC259" s="1">
        <f>IF(Summary!F$41=1,0,Summary!$F$31*(Summary!$F$41)*(1-Summary!$F$41)^$A258)</f>
        <v>1.5583280949528028E-24</v>
      </c>
      <c r="AD259" s="1" t="str">
        <f>IF(AA259&gt;Summary!$F$45,"",AC259)</f>
        <v/>
      </c>
      <c r="AG259">
        <f t="shared" si="50"/>
        <v>238</v>
      </c>
      <c r="AH259">
        <f>Summary!$F$44*(AG259-0.5)</f>
        <v>1709.9999999999998</v>
      </c>
      <c r="AI259" s="1">
        <f>Summary!$F$32-SUM('Crossing Event Calculation'!$AJ$22:$AJ258)</f>
        <v>1.1090017792980689E-12</v>
      </c>
      <c r="AJ259" s="1">
        <f t="shared" si="53"/>
        <v>1.2127953640946753E-13</v>
      </c>
      <c r="AK259" s="27" t="str">
        <f>IF(AG259&gt;Summary!$F$45,"",AJ259)</f>
        <v/>
      </c>
      <c r="AN259">
        <f t="shared" si="51"/>
        <v>238</v>
      </c>
      <c r="AO259">
        <f>Summary!$F$44*(AN259-0.5)</f>
        <v>1709.9999999999998</v>
      </c>
      <c r="AP259" s="1">
        <f>Summary!$F$32-SUM('Crossing Event Calculation'!$AQ$22:$AQ258)</f>
        <v>6.4112526498849576E-7</v>
      </c>
      <c r="AQ259" s="1">
        <f t="shared" si="54"/>
        <v>3.7235262667793106E-8</v>
      </c>
      <c r="AR259" s="27" t="str">
        <f>IF(AN259&gt;Summary!$F$45,"",AQ259)</f>
        <v/>
      </c>
      <c r="AT259">
        <f t="shared" si="52"/>
        <v>238</v>
      </c>
      <c r="AU259">
        <f>Summary!$F$44*(AT259-0.5)</f>
        <v>1709.9999999999998</v>
      </c>
      <c r="AV259" s="1">
        <f>Summary!$F$32-SUM('Crossing Event Calculation'!$AW$22:$AW258)</f>
        <v>1.1600396625260911E-3</v>
      </c>
      <c r="AW259" s="1">
        <f t="shared" si="55"/>
        <v>3.2240559017266542E-5</v>
      </c>
      <c r="AX259" s="27" t="str">
        <f>IF(AT259&gt;Summary!$F$45,"",AW259)</f>
        <v/>
      </c>
    </row>
    <row r="260" spans="1:50">
      <c r="A260">
        <f t="shared" si="42"/>
        <v>239</v>
      </c>
      <c r="B260">
        <f>Summary!$E$44*(A260-0.5)</f>
        <v>2146.5</v>
      </c>
      <c r="C260" s="1">
        <f>IF(Summary!E$41=1,0,Summary!$E$31*(Summary!$E$41)*(1-Summary!$E$41)^$A259)</f>
        <v>1.1069204097940427E-24</v>
      </c>
      <c r="D260" s="1" t="str">
        <f>IF(A260&gt;Summary!$E$45,"",C260)</f>
        <v/>
      </c>
      <c r="G260">
        <f t="shared" si="43"/>
        <v>239</v>
      </c>
      <c r="H260">
        <f>Summary!$E$44*(G260-0.5)</f>
        <v>2146.5</v>
      </c>
      <c r="I260" s="1">
        <f>Summary!$E$32-SUM('Crossing Event Calculation'!$J$22:$J259)</f>
        <v>1.6542323066914832E-14</v>
      </c>
      <c r="J260" s="1">
        <f t="shared" si="44"/>
        <v>2.0566218276375438E-15</v>
      </c>
      <c r="K260" s="27" t="str">
        <f>IF(G260&gt;Summary!$E$45,"",J260)</f>
        <v/>
      </c>
      <c r="N260">
        <f t="shared" si="45"/>
        <v>239</v>
      </c>
      <c r="O260">
        <f>Summary!$E$44*(N260-0.5)</f>
        <v>2146.5</v>
      </c>
      <c r="P260" s="1">
        <f>Summary!$E$32-SUM('Crossing Event Calculation'!$Q$22:$Q259)</f>
        <v>2.5096248412737054E-9</v>
      </c>
      <c r="Q260" s="1">
        <f t="shared" si="46"/>
        <v>1.9903593862829117E-10</v>
      </c>
      <c r="R260" s="27" t="str">
        <f>IF(N260&gt;Summary!$E$45,"",Q260)</f>
        <v/>
      </c>
      <c r="T260">
        <f t="shared" si="47"/>
        <v>239</v>
      </c>
      <c r="U260">
        <f>Summary!$E$44*(T260-0.5)</f>
        <v>2146.5</v>
      </c>
      <c r="V260" s="1">
        <f>Summary!$E$32-SUM('Crossing Event Calculation'!$W$22:$W259)</f>
        <v>1.4055472842167127E-5</v>
      </c>
      <c r="W260" s="1">
        <f t="shared" si="48"/>
        <v>6.3685958547815574E-7</v>
      </c>
      <c r="X260" s="27" t="str">
        <f>IF(T260&gt;Summary!$E$45,"",W260)</f>
        <v/>
      </c>
      <c r="AA260">
        <f t="shared" si="49"/>
        <v>239</v>
      </c>
      <c r="AB260">
        <f>Summary!$F$44*(AA260-0.5)</f>
        <v>1717.1999999999998</v>
      </c>
      <c r="AC260" s="1">
        <f>IF(Summary!F$41=1,0,Summary!$F$31*(Summary!$F$41)*(1-Summary!$F$41)^$A259)</f>
        <v>1.2466624759622422E-24</v>
      </c>
      <c r="AD260" s="1" t="str">
        <f>IF(AA260&gt;Summary!$F$45,"",AC260)</f>
        <v/>
      </c>
      <c r="AG260">
        <f t="shared" si="50"/>
        <v>239</v>
      </c>
      <c r="AH260">
        <f>Summary!$F$44*(AG260-0.5)</f>
        <v>1717.1999999999998</v>
      </c>
      <c r="AI260" s="1">
        <f>Summary!$F$32-SUM('Crossing Event Calculation'!$AJ$22:$AJ259)</f>
        <v>9.8776542500900177E-13</v>
      </c>
      <c r="AJ260" s="1">
        <f t="shared" si="53"/>
        <v>1.0802122689308566E-13</v>
      </c>
      <c r="AK260" s="27" t="str">
        <f>IF(AG260&gt;Summary!$F$45,"",AJ260)</f>
        <v/>
      </c>
      <c r="AN260">
        <f t="shared" si="51"/>
        <v>239</v>
      </c>
      <c r="AO260">
        <f>Summary!$F$44*(AN260-0.5)</f>
        <v>1717.1999999999998</v>
      </c>
      <c r="AP260" s="1">
        <f>Summary!$F$32-SUM('Crossing Event Calculation'!$AQ$22:$AQ259)</f>
        <v>6.0389000233751489E-7</v>
      </c>
      <c r="AQ260" s="1">
        <f t="shared" si="54"/>
        <v>3.5072713691754209E-8</v>
      </c>
      <c r="AR260" s="27" t="str">
        <f>IF(AN260&gt;Summary!$F$45,"",AQ260)</f>
        <v/>
      </c>
      <c r="AT260">
        <f t="shared" si="52"/>
        <v>239</v>
      </c>
      <c r="AU260">
        <f>Summary!$F$44*(AT260-0.5)</f>
        <v>1717.1999999999998</v>
      </c>
      <c r="AV260" s="1">
        <f>Summary!$F$32-SUM('Crossing Event Calculation'!$AW$22:$AW259)</f>
        <v>1.1277991035087975E-3</v>
      </c>
      <c r="AW260" s="1">
        <f t="shared" si="55"/>
        <v>3.1344508925769484E-5</v>
      </c>
      <c r="AX260" s="27" t="str">
        <f>IF(AT260&gt;Summary!$F$45,"",AW260)</f>
        <v/>
      </c>
    </row>
    <row r="261" spans="1:50">
      <c r="A261">
        <f t="shared" si="42"/>
        <v>240</v>
      </c>
      <c r="B261">
        <f>Summary!$E$44*(A261-0.5)</f>
        <v>2155.5</v>
      </c>
      <c r="C261" s="1">
        <f>IF(Summary!E$41=1,0,Summary!$E$31*(Summary!$E$41)*(1-Summary!$E$41)^$A260)</f>
        <v>8.8553632783523422E-25</v>
      </c>
      <c r="D261" s="1" t="str">
        <f>IF(A261&gt;Summary!$E$45,"",C261)</f>
        <v/>
      </c>
      <c r="G261">
        <f t="shared" si="43"/>
        <v>240</v>
      </c>
      <c r="H261">
        <f>Summary!$E$44*(G261-0.5)</f>
        <v>2155.5</v>
      </c>
      <c r="I261" s="1">
        <f>Summary!$E$32-SUM('Crossing Event Calculation'!$J$22:$J260)</f>
        <v>1.4432899320127035E-14</v>
      </c>
      <c r="J261" s="1">
        <f t="shared" si="44"/>
        <v>1.794368037536112E-15</v>
      </c>
      <c r="K261" s="27" t="str">
        <f>IF(G261&gt;Summary!$E$45,"",J261)</f>
        <v/>
      </c>
      <c r="N261">
        <f t="shared" si="45"/>
        <v>240</v>
      </c>
      <c r="O261">
        <f>Summary!$E$44*(N261-0.5)</f>
        <v>2155.5</v>
      </c>
      <c r="P261" s="1">
        <f>Summary!$E$32-SUM('Crossing Event Calculation'!$Q$22:$Q260)</f>
        <v>2.3105889424002157E-9</v>
      </c>
      <c r="Q261" s="1">
        <f t="shared" si="46"/>
        <v>1.8325059242773922E-10</v>
      </c>
      <c r="R261" s="27" t="str">
        <f>IF(N261&gt;Summary!$E$45,"",Q261)</f>
        <v/>
      </c>
      <c r="T261">
        <f t="shared" si="47"/>
        <v>240</v>
      </c>
      <c r="U261">
        <f>Summary!$E$44*(T261-0.5)</f>
        <v>2155.5</v>
      </c>
      <c r="V261" s="1">
        <f>Summary!$E$32-SUM('Crossing Event Calculation'!$W$22:$W260)</f>
        <v>1.3418613256654943E-5</v>
      </c>
      <c r="W261" s="1">
        <f t="shared" si="48"/>
        <v>6.0800320076655148E-7</v>
      </c>
      <c r="X261" s="27" t="str">
        <f>IF(T261&gt;Summary!$E$45,"",W261)</f>
        <v/>
      </c>
      <c r="AA261">
        <f t="shared" si="49"/>
        <v>240</v>
      </c>
      <c r="AB261">
        <f>Summary!$F$44*(AA261-0.5)</f>
        <v>1724.3999999999999</v>
      </c>
      <c r="AC261" s="1">
        <f>IF(Summary!F$41=1,0,Summary!$F$31*(Summary!$F$41)*(1-Summary!$F$41)^$A260)</f>
        <v>9.9732998076979387E-25</v>
      </c>
      <c r="AD261" s="1" t="str">
        <f>IF(AA261&gt;Summary!$F$45,"",AC261)</f>
        <v/>
      </c>
      <c r="AG261">
        <f t="shared" si="50"/>
        <v>240</v>
      </c>
      <c r="AH261">
        <f>Summary!$F$44*(AG261-0.5)</f>
        <v>1724.3999999999999</v>
      </c>
      <c r="AI261" s="1">
        <f>Summary!$F$32-SUM('Crossing Event Calculation'!$AJ$22:$AJ260)</f>
        <v>8.7974072471297404E-13</v>
      </c>
      <c r="AJ261" s="1">
        <f t="shared" si="53"/>
        <v>9.6207733157335138E-14</v>
      </c>
      <c r="AK261" s="27" t="str">
        <f>IF(AG261&gt;Summary!$F$45,"",AJ261)</f>
        <v/>
      </c>
      <c r="AN261">
        <f t="shared" si="51"/>
        <v>240</v>
      </c>
      <c r="AO261">
        <f>Summary!$F$44*(AN261-0.5)</f>
        <v>1724.3999999999999</v>
      </c>
      <c r="AP261" s="1">
        <f>Summary!$F$32-SUM('Crossing Event Calculation'!$AQ$22:$AQ260)</f>
        <v>5.6881728860425085E-7</v>
      </c>
      <c r="AQ261" s="1">
        <f t="shared" si="54"/>
        <v>3.3035761196435165E-8</v>
      </c>
      <c r="AR261" s="27" t="str">
        <f>IF(AN261&gt;Summary!$F$45,"",AQ261)</f>
        <v/>
      </c>
      <c r="AT261">
        <f t="shared" si="52"/>
        <v>240</v>
      </c>
      <c r="AU261">
        <f>Summary!$F$44*(AT261-0.5)</f>
        <v>1724.3999999999999</v>
      </c>
      <c r="AV261" s="1">
        <f>Summary!$F$32-SUM('Crossing Event Calculation'!$AW$22:$AW260)</f>
        <v>1.0964545945830739E-3</v>
      </c>
      <c r="AW261" s="1">
        <f t="shared" si="55"/>
        <v>3.0473362427479559E-5</v>
      </c>
      <c r="AX261" s="27" t="str">
        <f>IF(AT261&gt;Summary!$F$45,"",AW261)</f>
        <v/>
      </c>
    </row>
    <row r="262" spans="1:50">
      <c r="A262">
        <f t="shared" si="42"/>
        <v>241</v>
      </c>
      <c r="B262">
        <f>Summary!$E$44*(A262-0.5)</f>
        <v>2164.5</v>
      </c>
      <c r="C262" s="1">
        <f>IF(Summary!E$41=1,0,Summary!$E$31*(Summary!$E$41)*(1-Summary!$E$41)^$A261)</f>
        <v>7.0842906226818753E-25</v>
      </c>
      <c r="D262" s="1" t="str">
        <f>IF(A262&gt;Summary!$E$45,"",C262)</f>
        <v/>
      </c>
      <c r="G262">
        <f t="shared" si="43"/>
        <v>241</v>
      </c>
      <c r="H262">
        <f>Summary!$E$44*(G262-0.5)</f>
        <v>2164.5</v>
      </c>
      <c r="I262" s="1">
        <f>Summary!$E$32-SUM('Crossing Event Calculation'!$J$22:$J261)</f>
        <v>1.2656542480726785E-14</v>
      </c>
      <c r="J262" s="1">
        <f t="shared" si="44"/>
        <v>1.5735227406085905E-15</v>
      </c>
      <c r="K262" s="27" t="str">
        <f>IF(G262&gt;Summary!$E$45,"",J262)</f>
        <v/>
      </c>
      <c r="N262">
        <f t="shared" si="45"/>
        <v>241</v>
      </c>
      <c r="O262">
        <f>Summary!$E$44*(N262-0.5)</f>
        <v>2164.5</v>
      </c>
      <c r="P262" s="1">
        <f>Summary!$E$32-SUM('Crossing Event Calculation'!$Q$22:$Q261)</f>
        <v>2.127338305513149E-9</v>
      </c>
      <c r="Q262" s="1">
        <f t="shared" si="46"/>
        <v>1.6871716021221407E-10</v>
      </c>
      <c r="R262" s="27" t="str">
        <f>IF(N262&gt;Summary!$E$45,"",Q262)</f>
        <v/>
      </c>
      <c r="T262">
        <f t="shared" si="47"/>
        <v>241</v>
      </c>
      <c r="U262">
        <f>Summary!$E$44*(T262-0.5)</f>
        <v>2164.5</v>
      </c>
      <c r="V262" s="1">
        <f>Summary!$E$32-SUM('Crossing Event Calculation'!$W$22:$W261)</f>
        <v>1.2810610055868921E-5</v>
      </c>
      <c r="W262" s="1">
        <f t="shared" si="48"/>
        <v>5.8045431139298873E-7</v>
      </c>
      <c r="X262" s="27" t="str">
        <f>IF(T262&gt;Summary!$E$45,"",W262)</f>
        <v/>
      </c>
      <c r="AA262">
        <f t="shared" si="49"/>
        <v>241</v>
      </c>
      <c r="AB262">
        <f>Summary!$F$44*(AA262-0.5)</f>
        <v>1731.6</v>
      </c>
      <c r="AC262" s="1">
        <f>IF(Summary!F$41=1,0,Summary!$F$31*(Summary!$F$41)*(1-Summary!$F$41)^$A261)</f>
        <v>7.9786398461583517E-25</v>
      </c>
      <c r="AD262" s="1" t="str">
        <f>IF(AA262&gt;Summary!$F$45,"",AC262)</f>
        <v/>
      </c>
      <c r="AG262">
        <f t="shared" si="50"/>
        <v>241</v>
      </c>
      <c r="AH262">
        <f>Summary!$F$44*(AG262-0.5)</f>
        <v>1731.6</v>
      </c>
      <c r="AI262" s="1">
        <f>Summary!$F$32-SUM('Crossing Event Calculation'!$AJ$22:$AJ261)</f>
        <v>7.8348438847797297E-13</v>
      </c>
      <c r="AJ262" s="1">
        <f t="shared" si="53"/>
        <v>8.5681218184163822E-14</v>
      </c>
      <c r="AK262" s="27" t="str">
        <f>IF(AG262&gt;Summary!$F$45,"",AJ262)</f>
        <v/>
      </c>
      <c r="AN262">
        <f t="shared" si="51"/>
        <v>241</v>
      </c>
      <c r="AO262">
        <f>Summary!$F$44*(AN262-0.5)</f>
        <v>1731.6</v>
      </c>
      <c r="AP262" s="1">
        <f>Summary!$F$32-SUM('Crossing Event Calculation'!$AQ$22:$AQ261)</f>
        <v>5.3578152736655227E-7</v>
      </c>
      <c r="AQ262" s="1">
        <f t="shared" si="54"/>
        <v>3.1117110794881766E-8</v>
      </c>
      <c r="AR262" s="27" t="str">
        <f>IF(AN262&gt;Summary!$F$45,"",AQ262)</f>
        <v/>
      </c>
      <c r="AT262">
        <f t="shared" si="52"/>
        <v>241</v>
      </c>
      <c r="AU262">
        <f>Summary!$F$44*(AT262-0.5)</f>
        <v>1731.6</v>
      </c>
      <c r="AV262" s="1">
        <f>Summary!$F$32-SUM('Crossing Event Calculation'!$AW$22:$AW261)</f>
        <v>1.0659812321556217E-3</v>
      </c>
      <c r="AW262" s="1">
        <f t="shared" si="55"/>
        <v>2.9626427385916073E-5</v>
      </c>
      <c r="AX262" s="27" t="str">
        <f>IF(AT262&gt;Summary!$F$45,"",AW262)</f>
        <v/>
      </c>
    </row>
    <row r="263" spans="1:50">
      <c r="A263">
        <f t="shared" si="42"/>
        <v>242</v>
      </c>
      <c r="B263">
        <f>Summary!$E$44*(A263-0.5)</f>
        <v>2173.5</v>
      </c>
      <c r="C263" s="1">
        <f>IF(Summary!E$41=1,0,Summary!$E$31*(Summary!$E$41)*(1-Summary!$E$41)^$A262)</f>
        <v>5.6674324981455015E-25</v>
      </c>
      <c r="D263" s="1" t="str">
        <f>IF(A263&gt;Summary!$E$45,"",C263)</f>
        <v/>
      </c>
      <c r="G263">
        <f t="shared" si="43"/>
        <v>242</v>
      </c>
      <c r="H263">
        <f>Summary!$E$44*(G263-0.5)</f>
        <v>2173.5</v>
      </c>
      <c r="I263" s="1">
        <f>Summary!$E$32-SUM('Crossing Event Calculation'!$J$22:$J262)</f>
        <v>1.1102230246251565E-14</v>
      </c>
      <c r="J263" s="1">
        <f t="shared" si="44"/>
        <v>1.3802831057970091E-15</v>
      </c>
      <c r="K263" s="27" t="str">
        <f>IF(G263&gt;Summary!$E$45,"",J263)</f>
        <v/>
      </c>
      <c r="N263">
        <f t="shared" si="45"/>
        <v>242</v>
      </c>
      <c r="O263">
        <f>Summary!$E$44*(N263-0.5)</f>
        <v>2173.5</v>
      </c>
      <c r="P263" s="1">
        <f>Summary!$E$32-SUM('Crossing Event Calculation'!$Q$22:$Q262)</f>
        <v>1.9586211541522403E-9</v>
      </c>
      <c r="Q263" s="1">
        <f t="shared" si="46"/>
        <v>1.553363647915062E-10</v>
      </c>
      <c r="R263" s="27" t="str">
        <f>IF(N263&gt;Summary!$E$45,"",Q263)</f>
        <v/>
      </c>
      <c r="T263">
        <f t="shared" si="47"/>
        <v>242</v>
      </c>
      <c r="U263">
        <f>Summary!$E$44*(T263-0.5)</f>
        <v>2173.5</v>
      </c>
      <c r="V263" s="1">
        <f>Summary!$E$32-SUM('Crossing Event Calculation'!$W$22:$W262)</f>
        <v>1.2230155744474835E-5</v>
      </c>
      <c r="W263" s="1">
        <f t="shared" si="48"/>
        <v>5.5415367417540444E-7</v>
      </c>
      <c r="X263" s="27" t="str">
        <f>IF(T263&gt;Summary!$E$45,"",W263)</f>
        <v/>
      </c>
      <c r="AA263">
        <f t="shared" si="49"/>
        <v>242</v>
      </c>
      <c r="AB263">
        <f>Summary!$F$44*(AA263-0.5)</f>
        <v>1738.7999999999997</v>
      </c>
      <c r="AC263" s="1">
        <f>IF(Summary!F$41=1,0,Summary!$F$31*(Summary!$F$41)*(1-Summary!$F$41)^$A262)</f>
        <v>6.3829118769266821E-25</v>
      </c>
      <c r="AD263" s="1" t="str">
        <f>IF(AA263&gt;Summary!$F$45,"",AC263)</f>
        <v/>
      </c>
      <c r="AG263">
        <f t="shared" si="50"/>
        <v>242</v>
      </c>
      <c r="AH263">
        <f>Summary!$F$44*(AG263-0.5)</f>
        <v>1738.7999999999997</v>
      </c>
      <c r="AI263" s="1">
        <f>Summary!$F$32-SUM('Crossing Event Calculation'!$AJ$22:$AJ262)</f>
        <v>6.9777517097691089E-13</v>
      </c>
      <c r="AJ263" s="1">
        <f t="shared" si="53"/>
        <v>7.6308127573681393E-14</v>
      </c>
      <c r="AK263" s="27" t="str">
        <f>IF(AG263&gt;Summary!$F$45,"",AJ263)</f>
        <v/>
      </c>
      <c r="AN263">
        <f t="shared" si="51"/>
        <v>242</v>
      </c>
      <c r="AO263">
        <f>Summary!$F$44*(AN263-0.5)</f>
        <v>1738.7999999999997</v>
      </c>
      <c r="AP263" s="1">
        <f>Summary!$F$32-SUM('Crossing Event Calculation'!$AQ$22:$AQ262)</f>
        <v>5.0466441658958416E-7</v>
      </c>
      <c r="AQ263" s="1">
        <f t="shared" si="54"/>
        <v>2.9309891743447234E-8</v>
      </c>
      <c r="AR263" s="27" t="str">
        <f>IF(AN263&gt;Summary!$F$45,"",AQ263)</f>
        <v/>
      </c>
      <c r="AT263">
        <f t="shared" si="52"/>
        <v>242</v>
      </c>
      <c r="AU263">
        <f>Summary!$F$44*(AT263-0.5)</f>
        <v>1738.7999999999997</v>
      </c>
      <c r="AV263" s="1">
        <f>Summary!$F$32-SUM('Crossing Event Calculation'!$AW$22:$AW262)</f>
        <v>1.0363548047697124E-3</v>
      </c>
      <c r="AW263" s="1">
        <f t="shared" si="55"/>
        <v>2.8803030900897453E-5</v>
      </c>
      <c r="AX263" s="27" t="str">
        <f>IF(AT263&gt;Summary!$F$45,"",AW263)</f>
        <v/>
      </c>
    </row>
    <row r="264" spans="1:50">
      <c r="A264">
        <f t="shared" si="42"/>
        <v>243</v>
      </c>
      <c r="B264">
        <f>Summary!$E$44*(A264-0.5)</f>
        <v>2182.5</v>
      </c>
      <c r="C264" s="1">
        <f>IF(Summary!E$41=1,0,Summary!$E$31*(Summary!$E$41)*(1-Summary!$E$41)^$A263)</f>
        <v>4.5339459985164012E-25</v>
      </c>
      <c r="D264" s="1" t="str">
        <f>IF(A264&gt;Summary!$E$45,"",C264)</f>
        <v/>
      </c>
      <c r="G264">
        <f t="shared" si="43"/>
        <v>243</v>
      </c>
      <c r="H264">
        <f>Summary!$E$44*(G264-0.5)</f>
        <v>2182.5</v>
      </c>
      <c r="I264" s="1">
        <f>Summary!$E$32-SUM('Crossing Event Calculation'!$J$22:$J263)</f>
        <v>9.7699626167013776E-15</v>
      </c>
      <c r="J264" s="1">
        <f t="shared" si="44"/>
        <v>1.2146491331013681E-15</v>
      </c>
      <c r="K264" s="27" t="str">
        <f>IF(G264&gt;Summary!$E$45,"",J264)</f>
        <v/>
      </c>
      <c r="N264">
        <f t="shared" si="45"/>
        <v>243</v>
      </c>
      <c r="O264">
        <f>Summary!$E$44*(N264-0.5)</f>
        <v>2182.5</v>
      </c>
      <c r="P264" s="1">
        <f>Summary!$E$32-SUM('Crossing Event Calculation'!$Q$22:$Q263)</f>
        <v>1.8032847437510213E-9</v>
      </c>
      <c r="Q264" s="1">
        <f t="shared" si="46"/>
        <v>1.4301678309989982E-10</v>
      </c>
      <c r="R264" s="27" t="str">
        <f>IF(N264&gt;Summary!$E$45,"",Q264)</f>
        <v/>
      </c>
      <c r="T264">
        <f t="shared" si="47"/>
        <v>243</v>
      </c>
      <c r="U264">
        <f>Summary!$E$44*(T264-0.5)</f>
        <v>2182.5</v>
      </c>
      <c r="V264" s="1">
        <f>Summary!$E$32-SUM('Crossing Event Calculation'!$W$22:$W263)</f>
        <v>1.1676002070304392E-5</v>
      </c>
      <c r="W264" s="1">
        <f t="shared" si="48"/>
        <v>5.2904473026534163E-7</v>
      </c>
      <c r="X264" s="27" t="str">
        <f>IF(T264&gt;Summary!$E$45,"",W264)</f>
        <v/>
      </c>
      <c r="AA264">
        <f t="shared" si="49"/>
        <v>243</v>
      </c>
      <c r="AB264">
        <f>Summary!$F$44*(AA264-0.5)</f>
        <v>1745.9999999999998</v>
      </c>
      <c r="AC264" s="1">
        <f>IF(Summary!F$41=1,0,Summary!$F$31*(Summary!$F$41)*(1-Summary!$F$41)^$A263)</f>
        <v>5.1063295015413457E-25</v>
      </c>
      <c r="AD264" s="1" t="str">
        <f>IF(AA264&gt;Summary!$F$45,"",AC264)</f>
        <v/>
      </c>
      <c r="AG264">
        <f t="shared" si="50"/>
        <v>243</v>
      </c>
      <c r="AH264">
        <f>Summary!$F$44*(AG264-0.5)</f>
        <v>1745.9999999999998</v>
      </c>
      <c r="AI264" s="1">
        <f>Summary!$F$32-SUM('Crossing Event Calculation'!$AJ$22:$AJ263)</f>
        <v>6.2150284918516263E-13</v>
      </c>
      <c r="AJ264" s="1">
        <f t="shared" si="53"/>
        <v>6.7967048235078506E-14</v>
      </c>
      <c r="AK264" s="27" t="str">
        <f>IF(AG264&gt;Summary!$F$45,"",AJ264)</f>
        <v/>
      </c>
      <c r="AN264">
        <f t="shared" si="51"/>
        <v>243</v>
      </c>
      <c r="AO264">
        <f>Summary!$F$44*(AN264-0.5)</f>
        <v>1745.9999999999998</v>
      </c>
      <c r="AP264" s="1">
        <f>Summary!$F$32-SUM('Crossing Event Calculation'!$AQ$22:$AQ263)</f>
        <v>4.7535452485369944E-7</v>
      </c>
      <c r="AQ264" s="1">
        <f t="shared" si="54"/>
        <v>2.7607632329961433E-8</v>
      </c>
      <c r="AR264" s="27" t="str">
        <f>IF(AN264&gt;Summary!$F$45,"",AQ264)</f>
        <v/>
      </c>
      <c r="AT264">
        <f t="shared" si="52"/>
        <v>243</v>
      </c>
      <c r="AU264">
        <f>Summary!$F$44*(AT264-0.5)</f>
        <v>1745.9999999999998</v>
      </c>
      <c r="AV264" s="1">
        <f>Summary!$F$32-SUM('Crossing Event Calculation'!$AW$22:$AW263)</f>
        <v>1.0075517738687978E-3</v>
      </c>
      <c r="AW264" s="1">
        <f t="shared" si="55"/>
        <v>2.8002518773911274E-5</v>
      </c>
      <c r="AX264" s="27" t="str">
        <f>IF(AT264&gt;Summary!$F$45,"",AW264)</f>
        <v/>
      </c>
    </row>
    <row r="265" spans="1:50">
      <c r="A265">
        <f t="shared" si="42"/>
        <v>244</v>
      </c>
      <c r="B265">
        <f>Summary!$E$44*(A265-0.5)</f>
        <v>2191.5</v>
      </c>
      <c r="C265" s="1">
        <f>IF(Summary!E$41=1,0,Summary!$E$31*(Summary!$E$41)*(1-Summary!$E$41)^$A264)</f>
        <v>3.6271567988131209E-25</v>
      </c>
      <c r="D265" s="1" t="str">
        <f>IF(A265&gt;Summary!$E$45,"",C265)</f>
        <v/>
      </c>
      <c r="G265">
        <f t="shared" si="43"/>
        <v>244</v>
      </c>
      <c r="H265">
        <f>Summary!$E$44*(G265-0.5)</f>
        <v>2191.5</v>
      </c>
      <c r="I265" s="1">
        <f>Summary!$E$32-SUM('Crossing Event Calculation'!$J$22:$J264)</f>
        <v>8.5487172896137054E-15</v>
      </c>
      <c r="J265" s="1">
        <f t="shared" si="44"/>
        <v>1.062817991463697E-15</v>
      </c>
      <c r="K265" s="27" t="str">
        <f>IF(G265&gt;Summary!$E$45,"",J265)</f>
        <v/>
      </c>
      <c r="N265">
        <f t="shared" si="45"/>
        <v>244</v>
      </c>
      <c r="O265">
        <f>Summary!$E$44*(N265-0.5)</f>
        <v>2191.5</v>
      </c>
      <c r="P265" s="1">
        <f>Summary!$E$32-SUM('Crossing Event Calculation'!$Q$22:$Q264)</f>
        <v>1.6602679231425554E-9</v>
      </c>
      <c r="Q265" s="1">
        <f t="shared" si="46"/>
        <v>1.3167425625632869E-10</v>
      </c>
      <c r="R265" s="27" t="str">
        <f>IF(N265&gt;Summary!$E$45,"",Q265)</f>
        <v/>
      </c>
      <c r="T265">
        <f t="shared" si="47"/>
        <v>244</v>
      </c>
      <c r="U265">
        <f>Summary!$E$44*(T265-0.5)</f>
        <v>2191.5</v>
      </c>
      <c r="V265" s="1">
        <f>Summary!$E$32-SUM('Crossing Event Calculation'!$W$22:$W264)</f>
        <v>1.1146957340057995E-5</v>
      </c>
      <c r="W265" s="1">
        <f t="shared" si="48"/>
        <v>5.0507348352127444E-7</v>
      </c>
      <c r="X265" s="27" t="str">
        <f>IF(T265&gt;Summary!$E$45,"",W265)</f>
        <v/>
      </c>
      <c r="AA265">
        <f t="shared" si="49"/>
        <v>244</v>
      </c>
      <c r="AB265">
        <f>Summary!$F$44*(AA265-0.5)</f>
        <v>1753.1999999999998</v>
      </c>
      <c r="AC265" s="1">
        <f>IF(Summary!F$41=1,0,Summary!$F$31*(Summary!$F$41)*(1-Summary!$F$41)^$A264)</f>
        <v>4.0850636012330767E-25</v>
      </c>
      <c r="AD265" s="1" t="str">
        <f>IF(AA265&gt;Summary!$F$45,"",AC265)</f>
        <v/>
      </c>
      <c r="AG265">
        <f t="shared" si="50"/>
        <v>244</v>
      </c>
      <c r="AH265">
        <f>Summary!$F$44*(AG265-0.5)</f>
        <v>1753.1999999999998</v>
      </c>
      <c r="AI265" s="1">
        <f>Summary!$F$32-SUM('Crossing Event Calculation'!$AJ$22:$AJ264)</f>
        <v>5.5355720007810305E-13</v>
      </c>
      <c r="AJ265" s="1">
        <f t="shared" si="53"/>
        <v>6.0536567077545815E-14</v>
      </c>
      <c r="AK265" s="27" t="str">
        <f>IF(AG265&gt;Summary!$F$45,"",AJ265)</f>
        <v/>
      </c>
      <c r="AN265">
        <f t="shared" si="51"/>
        <v>244</v>
      </c>
      <c r="AO265">
        <f>Summary!$F$44*(AN265-0.5)</f>
        <v>1753.1999999999998</v>
      </c>
      <c r="AP265" s="1">
        <f>Summary!$F$32-SUM('Crossing Event Calculation'!$AQ$22:$AQ264)</f>
        <v>4.4774689256232847E-7</v>
      </c>
      <c r="AQ265" s="1">
        <f t="shared" si="54"/>
        <v>2.6004236712689212E-8</v>
      </c>
      <c r="AR265" s="27" t="str">
        <f>IF(AN265&gt;Summary!$F$45,"",AQ265)</f>
        <v/>
      </c>
      <c r="AT265">
        <f t="shared" si="52"/>
        <v>244</v>
      </c>
      <c r="AU265">
        <f>Summary!$F$44*(AT265-0.5)</f>
        <v>1753.1999999999998</v>
      </c>
      <c r="AV265" s="1">
        <f>Summary!$F$32-SUM('Crossing Event Calculation'!$AW$22:$AW264)</f>
        <v>9.7954925509491364E-4</v>
      </c>
      <c r="AW265" s="1">
        <f t="shared" si="55"/>
        <v>2.7224254988347632E-5</v>
      </c>
      <c r="AX265" s="27" t="str">
        <f>IF(AT265&gt;Summary!$F$45,"",AW265)</f>
        <v/>
      </c>
    </row>
    <row r="266" spans="1:50">
      <c r="A266">
        <f t="shared" si="42"/>
        <v>245</v>
      </c>
      <c r="B266">
        <f>Summary!$E$44*(A266-0.5)</f>
        <v>2200.5</v>
      </c>
      <c r="C266" s="1">
        <f>IF(Summary!E$41=1,0,Summary!$E$31*(Summary!$E$41)*(1-Summary!$E$41)^$A265)</f>
        <v>2.901725439050498E-25</v>
      </c>
      <c r="D266" s="1" t="str">
        <f>IF(A266&gt;Summary!$E$45,"",C266)</f>
        <v/>
      </c>
      <c r="G266">
        <f t="shared" si="43"/>
        <v>245</v>
      </c>
      <c r="H266">
        <f>Summary!$E$44*(G266-0.5)</f>
        <v>2200.5</v>
      </c>
      <c r="I266" s="1">
        <f>Summary!$E$32-SUM('Crossing Event Calculation'!$J$22:$J265)</f>
        <v>7.4384942649885488E-15</v>
      </c>
      <c r="J266" s="1">
        <f t="shared" si="44"/>
        <v>9.2478968088399619E-16</v>
      </c>
      <c r="K266" s="27" t="str">
        <f>IF(G266&gt;Summary!$E$45,"",J266)</f>
        <v/>
      </c>
      <c r="N266">
        <f t="shared" si="45"/>
        <v>245</v>
      </c>
      <c r="O266">
        <f>Summary!$E$44*(N266-0.5)</f>
        <v>2200.5</v>
      </c>
      <c r="P266" s="1">
        <f>Summary!$E$32-SUM('Crossing Event Calculation'!$Q$22:$Q265)</f>
        <v>1.5285936960651725E-9</v>
      </c>
      <c r="Q266" s="1">
        <f t="shared" si="46"/>
        <v>1.2123129962453171E-10</v>
      </c>
      <c r="R266" s="27" t="str">
        <f>IF(N266&gt;Summary!$E$45,"",Q266)</f>
        <v/>
      </c>
      <c r="T266">
        <f t="shared" si="47"/>
        <v>245</v>
      </c>
      <c r="U266">
        <f>Summary!$E$44*(T266-0.5)</f>
        <v>2200.5</v>
      </c>
      <c r="V266" s="1">
        <f>Summary!$E$32-SUM('Crossing Event Calculation'!$W$22:$W265)</f>
        <v>1.0641883856576939E-5</v>
      </c>
      <c r="W266" s="1">
        <f t="shared" si="48"/>
        <v>4.8218838439029724E-7</v>
      </c>
      <c r="X266" s="27" t="str">
        <f>IF(T266&gt;Summary!$E$45,"",W266)</f>
        <v/>
      </c>
      <c r="AA266">
        <f t="shared" si="49"/>
        <v>245</v>
      </c>
      <c r="AB266">
        <f>Summary!$F$44*(AA266-0.5)</f>
        <v>1760.3999999999999</v>
      </c>
      <c r="AC266" s="1">
        <f>IF(Summary!F$41=1,0,Summary!$F$31*(Summary!$F$41)*(1-Summary!$F$41)^$A265)</f>
        <v>3.2680508809864628E-25</v>
      </c>
      <c r="AD266" s="1" t="str">
        <f>IF(AA266&gt;Summary!$F$45,"",AC266)</f>
        <v/>
      </c>
      <c r="AG266">
        <f t="shared" si="50"/>
        <v>245</v>
      </c>
      <c r="AH266">
        <f>Summary!$F$44*(AG266-0.5)</f>
        <v>1760.3999999999999</v>
      </c>
      <c r="AI266" s="1">
        <f>Summary!$F$32-SUM('Crossing Event Calculation'!$AJ$22:$AJ265)</f>
        <v>4.9305004523603202E-13</v>
      </c>
      <c r="AJ266" s="1">
        <f t="shared" si="53"/>
        <v>5.3919553628435814E-14</v>
      </c>
      <c r="AK266" s="27" t="str">
        <f>IF(AG266&gt;Summary!$F$45,"",AJ266)</f>
        <v/>
      </c>
      <c r="AN266">
        <f t="shared" si="51"/>
        <v>245</v>
      </c>
      <c r="AO266">
        <f>Summary!$F$44*(AN266-0.5)</f>
        <v>1760.3999999999999</v>
      </c>
      <c r="AP266" s="1">
        <f>Summary!$F$32-SUM('Crossing Event Calculation'!$AQ$22:$AQ265)</f>
        <v>4.217426557984183E-7</v>
      </c>
      <c r="AQ266" s="1">
        <f t="shared" si="54"/>
        <v>2.4493963074670824E-8</v>
      </c>
      <c r="AR266" s="27" t="str">
        <f>IF(AN266&gt;Summary!$F$45,"",AQ266)</f>
        <v/>
      </c>
      <c r="AT266">
        <f t="shared" si="52"/>
        <v>245</v>
      </c>
      <c r="AU266">
        <f>Summary!$F$44*(AT266-0.5)</f>
        <v>1760.3999999999999</v>
      </c>
      <c r="AV266" s="1">
        <f>Summary!$F$32-SUM('Crossing Event Calculation'!$AW$22:$AW265)</f>
        <v>9.5232500010655752E-4</v>
      </c>
      <c r="AW266" s="1">
        <f t="shared" si="55"/>
        <v>2.6467621204170043E-5</v>
      </c>
      <c r="AX266" s="27" t="str">
        <f>IF(AT266&gt;Summary!$F$45,"",AW266)</f>
        <v/>
      </c>
    </row>
    <row r="267" spans="1:50">
      <c r="A267">
        <f t="shared" si="42"/>
        <v>246</v>
      </c>
      <c r="B267">
        <f>Summary!$E$44*(A267-0.5)</f>
        <v>2209.5</v>
      </c>
      <c r="C267" s="1">
        <f>IF(Summary!E$41=1,0,Summary!$E$31*(Summary!$E$41)*(1-Summary!$E$41)^$A266)</f>
        <v>2.3213803512403987E-25</v>
      </c>
      <c r="D267" s="1" t="str">
        <f>IF(A267&gt;Summary!$E$45,"",C267)</f>
        <v/>
      </c>
      <c r="G267">
        <f t="shared" si="43"/>
        <v>246</v>
      </c>
      <c r="H267">
        <f>Summary!$E$44*(G267-0.5)</f>
        <v>2209.5</v>
      </c>
      <c r="I267" s="1">
        <f>Summary!$E$32-SUM('Crossing Event Calculation'!$J$22:$J266)</f>
        <v>6.5503158452884236E-15</v>
      </c>
      <c r="J267" s="1">
        <f t="shared" si="44"/>
        <v>8.1436703242023541E-16</v>
      </c>
      <c r="K267" s="27" t="str">
        <f>IF(G267&gt;Summary!$E$45,"",J267)</f>
        <v/>
      </c>
      <c r="N267">
        <f t="shared" si="45"/>
        <v>246</v>
      </c>
      <c r="O267">
        <f>Summary!$E$44*(N267-0.5)</f>
        <v>2209.5</v>
      </c>
      <c r="P267" s="1">
        <f>Summary!$E$32-SUM('Crossing Event Calculation'!$Q$22:$Q266)</f>
        <v>1.4073624488020187E-9</v>
      </c>
      <c r="Q267" s="1">
        <f t="shared" si="46"/>
        <v>1.116165657036426E-10</v>
      </c>
      <c r="R267" s="27" t="str">
        <f>IF(N267&gt;Summary!$E$45,"",Q267)</f>
        <v/>
      </c>
      <c r="T267">
        <f t="shared" si="47"/>
        <v>246</v>
      </c>
      <c r="U267">
        <f>Summary!$E$44*(T267-0.5)</f>
        <v>2209.5</v>
      </c>
      <c r="V267" s="1">
        <f>Summary!$E$32-SUM('Crossing Event Calculation'!$W$22:$W266)</f>
        <v>1.0159695472133912E-5</v>
      </c>
      <c r="W267" s="1">
        <f t="shared" si="48"/>
        <v>4.6034021904665304E-7</v>
      </c>
      <c r="X267" s="27" t="str">
        <f>IF(T267&gt;Summary!$E$45,"",W267)</f>
        <v/>
      </c>
      <c r="AA267">
        <f t="shared" si="49"/>
        <v>246</v>
      </c>
      <c r="AB267">
        <f>Summary!$F$44*(AA267-0.5)</f>
        <v>1767.6</v>
      </c>
      <c r="AC267" s="1">
        <f>IF(Summary!F$41=1,0,Summary!$F$31*(Summary!$F$41)*(1-Summary!$F$41)^$A266)</f>
        <v>2.6144407047891705E-25</v>
      </c>
      <c r="AD267" s="1" t="str">
        <f>IF(AA267&gt;Summary!$F$45,"",AC267)</f>
        <v/>
      </c>
      <c r="AG267">
        <f t="shared" si="50"/>
        <v>246</v>
      </c>
      <c r="AH267">
        <f>Summary!$F$44*(AG267-0.5)</f>
        <v>1767.6</v>
      </c>
      <c r="AI267" s="1">
        <f>Summary!$F$32-SUM('Crossing Event Calculation'!$AJ$22:$AJ266)</f>
        <v>4.3909320623924941E-13</v>
      </c>
      <c r="AJ267" s="1">
        <f t="shared" si="53"/>
        <v>4.8018877415101019E-14</v>
      </c>
      <c r="AK267" s="27" t="str">
        <f>IF(AG267&gt;Summary!$F$45,"",AJ267)</f>
        <v/>
      </c>
      <c r="AN267">
        <f t="shared" si="51"/>
        <v>246</v>
      </c>
      <c r="AO267">
        <f>Summary!$F$44*(AN267-0.5)</f>
        <v>1767.6</v>
      </c>
      <c r="AP267" s="1">
        <f>Summary!$F$32-SUM('Crossing Event Calculation'!$AQ$22:$AQ266)</f>
        <v>3.9724869271839935E-7</v>
      </c>
      <c r="AQ267" s="1">
        <f t="shared" si="54"/>
        <v>2.3071403086996502E-8</v>
      </c>
      <c r="AR267" s="27" t="str">
        <f>IF(AN267&gt;Summary!$F$45,"",AQ267)</f>
        <v/>
      </c>
      <c r="AT267">
        <f t="shared" si="52"/>
        <v>246</v>
      </c>
      <c r="AU267">
        <f>Summary!$F$44*(AT267-0.5)</f>
        <v>1767.6</v>
      </c>
      <c r="AV267" s="1">
        <f>Summary!$F$32-SUM('Crossing Event Calculation'!$AW$22:$AW266)</f>
        <v>9.2585737890238384E-4</v>
      </c>
      <c r="AW267" s="1">
        <f t="shared" si="55"/>
        <v>2.5732016266644363E-5</v>
      </c>
      <c r="AX267" s="27" t="str">
        <f>IF(AT267&gt;Summary!$F$45,"",AW267)</f>
        <v/>
      </c>
    </row>
    <row r="268" spans="1:50">
      <c r="A268">
        <f t="shared" si="42"/>
        <v>247</v>
      </c>
      <c r="B268">
        <f>Summary!$E$44*(A268-0.5)</f>
        <v>2218.5</v>
      </c>
      <c r="C268" s="1">
        <f>IF(Summary!E$41=1,0,Summary!$E$31*(Summary!$E$41)*(1-Summary!$E$41)^$A267)</f>
        <v>1.8571042809923188E-25</v>
      </c>
      <c r="D268" s="1" t="str">
        <f>IF(A268&gt;Summary!$E$45,"",C268)</f>
        <v/>
      </c>
      <c r="G268">
        <f t="shared" si="43"/>
        <v>247</v>
      </c>
      <c r="H268">
        <f>Summary!$E$44*(G268-0.5)</f>
        <v>2218.5</v>
      </c>
      <c r="I268" s="1">
        <f>Summary!$E$32-SUM('Crossing Event Calculation'!$J$22:$J267)</f>
        <v>5.773159728050814E-15</v>
      </c>
      <c r="J268" s="1">
        <f t="shared" si="44"/>
        <v>7.1774721501444472E-16</v>
      </c>
      <c r="K268" s="27" t="str">
        <f>IF(G268&gt;Summary!$E$45,"",J268)</f>
        <v/>
      </c>
      <c r="N268">
        <f t="shared" si="45"/>
        <v>247</v>
      </c>
      <c r="O268">
        <f>Summary!$E$44*(N268-0.5)</f>
        <v>2218.5</v>
      </c>
      <c r="P268" s="1">
        <f>Summary!$E$32-SUM('Crossing Event Calculation'!$Q$22:$Q267)</f>
        <v>1.2957458439544212E-9</v>
      </c>
      <c r="Q268" s="1">
        <f t="shared" si="46"/>
        <v>1.0276435984921315E-10</v>
      </c>
      <c r="R268" s="27" t="str">
        <f>IF(N268&gt;Summary!$E$45,"",Q268)</f>
        <v/>
      </c>
      <c r="T268">
        <f t="shared" si="47"/>
        <v>247</v>
      </c>
      <c r="U268">
        <f>Summary!$E$44*(T268-0.5)</f>
        <v>2218.5</v>
      </c>
      <c r="V268" s="1">
        <f>Summary!$E$32-SUM('Crossing Event Calculation'!$W$22:$W267)</f>
        <v>9.6993552530788563E-6</v>
      </c>
      <c r="W268" s="1">
        <f t="shared" si="48"/>
        <v>4.3948200357582271E-7</v>
      </c>
      <c r="X268" s="27" t="str">
        <f>IF(T268&gt;Summary!$E$45,"",W268)</f>
        <v/>
      </c>
      <c r="AA268">
        <f t="shared" si="49"/>
        <v>247</v>
      </c>
      <c r="AB268">
        <f>Summary!$F$44*(AA268-0.5)</f>
        <v>1774.7999999999997</v>
      </c>
      <c r="AC268" s="1">
        <f>IF(Summary!F$41=1,0,Summary!$F$31*(Summary!$F$41)*(1-Summary!$F$41)^$A267)</f>
        <v>2.0915525638313364E-25</v>
      </c>
      <c r="AD268" s="1" t="str">
        <f>IF(AA268&gt;Summary!$F$45,"",AC268)</f>
        <v/>
      </c>
      <c r="AG268">
        <f t="shared" si="50"/>
        <v>247</v>
      </c>
      <c r="AH268">
        <f>Summary!$F$44*(AG268-0.5)</f>
        <v>1774.7999999999997</v>
      </c>
      <c r="AI268" s="1">
        <f>Summary!$F$32-SUM('Crossing Event Calculation'!$AJ$22:$AJ267)</f>
        <v>3.9102054927298013E-13</v>
      </c>
      <c r="AJ268" s="1">
        <f t="shared" si="53"/>
        <v>4.2761690583055827E-14</v>
      </c>
      <c r="AK268" s="27" t="str">
        <f>IF(AG268&gt;Summary!$F$45,"",AJ268)</f>
        <v/>
      </c>
      <c r="AN268">
        <f t="shared" si="51"/>
        <v>247</v>
      </c>
      <c r="AO268">
        <f>Summary!$F$44*(AN268-0.5)</f>
        <v>1774.7999999999997</v>
      </c>
      <c r="AP268" s="1">
        <f>Summary!$F$32-SUM('Crossing Event Calculation'!$AQ$22:$AQ267)</f>
        <v>3.7417728959709962E-7</v>
      </c>
      <c r="AQ268" s="1">
        <f t="shared" si="54"/>
        <v>2.1731462513368425E-8</v>
      </c>
      <c r="AR268" s="27" t="str">
        <f>IF(AN268&gt;Summary!$F$45,"",AQ268)</f>
        <v/>
      </c>
      <c r="AT268">
        <f t="shared" si="52"/>
        <v>247</v>
      </c>
      <c r="AU268">
        <f>Summary!$F$44*(AT268-0.5)</f>
        <v>1774.7999999999997</v>
      </c>
      <c r="AV268" s="1">
        <f>Summary!$F$32-SUM('Crossing Event Calculation'!$AW$22:$AW267)</f>
        <v>9.0012536263572862E-4</v>
      </c>
      <c r="AW268" s="1">
        <f t="shared" si="55"/>
        <v>2.5016855728709134E-5</v>
      </c>
      <c r="AX268" s="27" t="str">
        <f>IF(AT268&gt;Summary!$F$45,"",AW268)</f>
        <v/>
      </c>
    </row>
    <row r="269" spans="1:50">
      <c r="A269">
        <f t="shared" si="42"/>
        <v>248</v>
      </c>
      <c r="B269">
        <f>Summary!$E$44*(A269-0.5)</f>
        <v>2227.5</v>
      </c>
      <c r="C269" s="1">
        <f>IF(Summary!E$41=1,0,Summary!$E$31*(Summary!$E$41)*(1-Summary!$E$41)^$A268)</f>
        <v>1.485683424793855E-25</v>
      </c>
      <c r="D269" s="1" t="str">
        <f>IF(A269&gt;Summary!$E$45,"",C269)</f>
        <v/>
      </c>
      <c r="G269">
        <f t="shared" si="43"/>
        <v>248</v>
      </c>
      <c r="H269">
        <f>Summary!$E$44*(G269-0.5)</f>
        <v>2227.5</v>
      </c>
      <c r="I269" s="1">
        <f>Summary!$E$32-SUM('Crossing Event Calculation'!$J$22:$J268)</f>
        <v>5.1070259132757201E-15</v>
      </c>
      <c r="J269" s="1">
        <f t="shared" si="44"/>
        <v>6.3493022866662421E-16</v>
      </c>
      <c r="K269" s="27" t="str">
        <f>IF(G269&gt;Summary!$E$45,"",J269)</f>
        <v/>
      </c>
      <c r="N269">
        <f t="shared" si="45"/>
        <v>248</v>
      </c>
      <c r="O269">
        <f>Summary!$E$44*(N269-0.5)</f>
        <v>2227.5</v>
      </c>
      <c r="P269" s="1">
        <f>Summary!$E$32-SUM('Crossing Event Calculation'!$Q$22:$Q268)</f>
        <v>1.1929814913713699E-9</v>
      </c>
      <c r="Q269" s="1">
        <f t="shared" si="46"/>
        <v>9.4614217629742857E-11</v>
      </c>
      <c r="R269" s="27" t="str">
        <f>IF(N269&gt;Summary!$E$45,"",Q269)</f>
        <v/>
      </c>
      <c r="T269">
        <f t="shared" si="47"/>
        <v>248</v>
      </c>
      <c r="U269">
        <f>Summary!$E$44*(T269-0.5)</f>
        <v>2227.5</v>
      </c>
      <c r="V269" s="1">
        <f>Summary!$E$32-SUM('Crossing Event Calculation'!$W$22:$W268)</f>
        <v>9.2598732495119407E-6</v>
      </c>
      <c r="W269" s="1">
        <f t="shared" si="48"/>
        <v>4.1956888291743717E-7</v>
      </c>
      <c r="X269" s="27" t="str">
        <f>IF(T269&gt;Summary!$E$45,"",W269)</f>
        <v/>
      </c>
      <c r="AA269">
        <f t="shared" si="49"/>
        <v>248</v>
      </c>
      <c r="AB269">
        <f>Summary!$F$44*(AA269-0.5)</f>
        <v>1781.9999999999998</v>
      </c>
      <c r="AC269" s="1">
        <f>IF(Summary!F$41=1,0,Summary!$F$31*(Summary!$F$41)*(1-Summary!$F$41)^$A268)</f>
        <v>1.6732420510650691E-25</v>
      </c>
      <c r="AD269" s="1" t="str">
        <f>IF(AA269&gt;Summary!$F$45,"",AC269)</f>
        <v/>
      </c>
      <c r="AG269">
        <f t="shared" si="50"/>
        <v>248</v>
      </c>
      <c r="AH269">
        <f>Summary!$F$44*(AG269-0.5)</f>
        <v>1781.9999999999998</v>
      </c>
      <c r="AI269" s="1">
        <f>Summary!$F$32-SUM('Crossing Event Calculation'!$AJ$22:$AJ268)</f>
        <v>3.4827696282491161E-13</v>
      </c>
      <c r="AJ269" s="1">
        <f t="shared" si="53"/>
        <v>3.8087286586895551E-14</v>
      </c>
      <c r="AK269" s="27" t="str">
        <f>IF(AG269&gt;Summary!$F$45,"",AJ269)</f>
        <v/>
      </c>
      <c r="AN269">
        <f t="shared" si="51"/>
        <v>248</v>
      </c>
      <c r="AO269">
        <f>Summary!$F$44*(AN269-0.5)</f>
        <v>1781.9999999999998</v>
      </c>
      <c r="AP269" s="1">
        <f>Summary!$F$32-SUM('Crossing Event Calculation'!$AQ$22:$AQ268)</f>
        <v>3.5244582707871785E-7</v>
      </c>
      <c r="AQ269" s="1">
        <f t="shared" si="54"/>
        <v>2.0469342988189885E-8</v>
      </c>
      <c r="AR269" s="27" t="str">
        <f>IF(AN269&gt;Summary!$F$45,"",AQ269)</f>
        <v/>
      </c>
      <c r="AT269">
        <f t="shared" si="52"/>
        <v>248</v>
      </c>
      <c r="AU269">
        <f>Summary!$F$44*(AT269-0.5)</f>
        <v>1781.9999999999998</v>
      </c>
      <c r="AV269" s="1">
        <f>Summary!$F$32-SUM('Crossing Event Calculation'!$AW$22:$AW268)</f>
        <v>8.7510850690697417E-4</v>
      </c>
      <c r="AW269" s="1">
        <f t="shared" si="55"/>
        <v>2.4321571386626385E-5</v>
      </c>
      <c r="AX269" s="27" t="str">
        <f>IF(AT269&gt;Summary!$F$45,"",AW269)</f>
        <v/>
      </c>
    </row>
    <row r="270" spans="1:50">
      <c r="A270">
        <f t="shared" si="42"/>
        <v>249</v>
      </c>
      <c r="B270">
        <f>Summary!$E$44*(A270-0.5)</f>
        <v>2236.5</v>
      </c>
      <c r="C270" s="1">
        <f>IF(Summary!E$41=1,0,Summary!$E$31*(Summary!$E$41)*(1-Summary!$E$41)^$A269)</f>
        <v>1.1885467398350841E-25</v>
      </c>
      <c r="D270" s="1" t="str">
        <f>IF(A270&gt;Summary!$E$45,"",C270)</f>
        <v/>
      </c>
      <c r="G270">
        <f t="shared" si="43"/>
        <v>249</v>
      </c>
      <c r="H270">
        <f>Summary!$E$44*(G270-0.5)</f>
        <v>2236.5</v>
      </c>
      <c r="I270" s="1">
        <f>Summary!$E$32-SUM('Crossing Event Calculation'!$J$22:$J269)</f>
        <v>4.4408920985006262E-15</v>
      </c>
      <c r="J270" s="1">
        <f t="shared" si="44"/>
        <v>5.521132423188036E-16</v>
      </c>
      <c r="K270" s="27" t="str">
        <f>IF(G270&gt;Summary!$E$45,"",J270)</f>
        <v/>
      </c>
      <c r="N270">
        <f t="shared" si="45"/>
        <v>249</v>
      </c>
      <c r="O270">
        <f>Summary!$E$44*(N270-0.5)</f>
        <v>2236.5</v>
      </c>
      <c r="P270" s="1">
        <f>Summary!$E$32-SUM('Crossing Event Calculation'!$Q$22:$Q269)</f>
        <v>1.0983672860120919E-9</v>
      </c>
      <c r="Q270" s="1">
        <f t="shared" si="46"/>
        <v>8.7110455767991362E-11</v>
      </c>
      <c r="R270" s="27" t="str">
        <f>IF(N270&gt;Summary!$E$45,"",Q270)</f>
        <v/>
      </c>
      <c r="T270">
        <f t="shared" si="47"/>
        <v>249</v>
      </c>
      <c r="U270">
        <f>Summary!$E$44*(T270-0.5)</f>
        <v>2236.5</v>
      </c>
      <c r="V270" s="1">
        <f>Summary!$E$32-SUM('Crossing Event Calculation'!$W$22:$W269)</f>
        <v>8.840304366541929E-6</v>
      </c>
      <c r="W270" s="1">
        <f t="shared" si="48"/>
        <v>4.0055803441106879E-7</v>
      </c>
      <c r="X270" s="27" t="str">
        <f>IF(T270&gt;Summary!$E$45,"",W270)</f>
        <v/>
      </c>
      <c r="AA270">
        <f t="shared" si="49"/>
        <v>249</v>
      </c>
      <c r="AB270">
        <f>Summary!$F$44*(AA270-0.5)</f>
        <v>1789.1999999999998</v>
      </c>
      <c r="AC270" s="1">
        <f>IF(Summary!F$41=1,0,Summary!$F$31*(Summary!$F$41)*(1-Summary!$F$41)^$A269)</f>
        <v>1.3385936408520555E-25</v>
      </c>
      <c r="AD270" s="1" t="str">
        <f>IF(AA270&gt;Summary!$F$45,"",AC270)</f>
        <v/>
      </c>
      <c r="AG270">
        <f t="shared" si="50"/>
        <v>249</v>
      </c>
      <c r="AH270">
        <f>Summary!$F$44*(AG270-0.5)</f>
        <v>1789.1999999999998</v>
      </c>
      <c r="AI270" s="1">
        <f>Summary!$F$32-SUM('Crossing Event Calculation'!$AJ$22:$AJ269)</f>
        <v>3.1019631308026874E-13</v>
      </c>
      <c r="AJ270" s="1">
        <f t="shared" si="53"/>
        <v>3.392281757213458E-14</v>
      </c>
      <c r="AK270" s="27" t="str">
        <f>IF(AG270&gt;Summary!$F$45,"",AJ270)</f>
        <v/>
      </c>
      <c r="AN270">
        <f t="shared" si="51"/>
        <v>249</v>
      </c>
      <c r="AO270">
        <f>Summary!$F$44*(AN270-0.5)</f>
        <v>1789.1999999999998</v>
      </c>
      <c r="AP270" s="1">
        <f>Summary!$F$32-SUM('Crossing Event Calculation'!$AQ$22:$AQ269)</f>
        <v>3.3197648408034297E-7</v>
      </c>
      <c r="AQ270" s="1">
        <f t="shared" si="54"/>
        <v>1.9280524819878708E-8</v>
      </c>
      <c r="AR270" s="27" t="str">
        <f>IF(AN270&gt;Summary!$F$45,"",AQ270)</f>
        <v/>
      </c>
      <c r="AT270">
        <f t="shared" si="52"/>
        <v>249</v>
      </c>
      <c r="AU270">
        <f>Summary!$F$44*(AT270-0.5)</f>
        <v>1789.1999999999998</v>
      </c>
      <c r="AV270" s="1">
        <f>Summary!$F$32-SUM('Crossing Event Calculation'!$AW$22:$AW269)</f>
        <v>8.5078693552032014E-4</v>
      </c>
      <c r="AW270" s="1">
        <f t="shared" si="55"/>
        <v>2.364561082853948E-5</v>
      </c>
      <c r="AX270" s="27" t="str">
        <f>IF(AT270&gt;Summary!$F$45,"",AW270)</f>
        <v/>
      </c>
    </row>
    <row r="271" spans="1:50">
      <c r="A271">
        <f t="shared" si="42"/>
        <v>250</v>
      </c>
      <c r="B271">
        <f>Summary!$E$44*(A271-0.5)</f>
        <v>2245.5</v>
      </c>
      <c r="C271" s="1">
        <f>IF(Summary!E$41=1,0,Summary!$E$31*(Summary!$E$41)*(1-Summary!$E$41)^$A270)</f>
        <v>9.5083739186806737E-26</v>
      </c>
      <c r="D271" s="1" t="str">
        <f>IF(A271&gt;Summary!$E$45,"",C271)</f>
        <v/>
      </c>
      <c r="G271">
        <f t="shared" si="43"/>
        <v>250</v>
      </c>
      <c r="H271">
        <f>Summary!$E$44*(G271-0.5)</f>
        <v>2245.5</v>
      </c>
      <c r="I271" s="1">
        <f>Summary!$E$32-SUM('Crossing Event Calculation'!$J$22:$J270)</f>
        <v>3.8857805861880479E-15</v>
      </c>
      <c r="J271" s="1">
        <f t="shared" si="44"/>
        <v>4.8309908702895317E-16</v>
      </c>
      <c r="K271" s="27" t="str">
        <f>IF(G271&gt;Summary!$E$45,"",J271)</f>
        <v/>
      </c>
      <c r="N271">
        <f t="shared" si="45"/>
        <v>250</v>
      </c>
      <c r="O271">
        <f>Summary!$E$44*(N271-0.5)</f>
        <v>2245.5</v>
      </c>
      <c r="P271" s="1">
        <f>Summary!$E$32-SUM('Crossing Event Calculation'!$Q$22:$Q270)</f>
        <v>1.0112568560316504E-9</v>
      </c>
      <c r="Q271" s="1">
        <f t="shared" si="46"/>
        <v>8.0201811133014116E-11</v>
      </c>
      <c r="R271" s="27" t="str">
        <f>IF(N271&gt;Summary!$E$45,"",Q271)</f>
        <v/>
      </c>
      <c r="T271">
        <f t="shared" si="47"/>
        <v>250</v>
      </c>
      <c r="U271">
        <f>Summary!$E$44*(T271-0.5)</f>
        <v>2245.5</v>
      </c>
      <c r="V271" s="1">
        <f>Summary!$E$32-SUM('Crossing Event Calculation'!$W$22:$W270)</f>
        <v>8.4397463321339572E-6</v>
      </c>
      <c r="W271" s="1">
        <f t="shared" si="48"/>
        <v>3.8240857571853049E-7</v>
      </c>
      <c r="X271" s="27" t="str">
        <f>IF(T271&gt;Summary!$E$45,"",W271)</f>
        <v/>
      </c>
      <c r="AA271">
        <f t="shared" si="49"/>
        <v>250</v>
      </c>
      <c r="AB271">
        <f>Summary!$F$44*(AA271-0.5)</f>
        <v>1796.3999999999999</v>
      </c>
      <c r="AC271" s="1">
        <f>IF(Summary!F$41=1,0,Summary!$F$31*(Summary!$F$41)*(1-Summary!$F$41)^$A270)</f>
        <v>1.0708749126816442E-25</v>
      </c>
      <c r="AD271" s="1" t="str">
        <f>IF(AA271&gt;Summary!$F$45,"",AC271)</f>
        <v/>
      </c>
      <c r="AG271">
        <f t="shared" si="50"/>
        <v>250</v>
      </c>
      <c r="AH271">
        <f>Summary!$F$44*(AG271-0.5)</f>
        <v>1796.3999999999999</v>
      </c>
      <c r="AI271" s="1">
        <f>Summary!$F$32-SUM('Crossing Event Calculation'!$AJ$22:$AJ270)</f>
        <v>2.7622348852673895E-13</v>
      </c>
      <c r="AJ271" s="1">
        <f t="shared" si="53"/>
        <v>3.0207576993368228E-14</v>
      </c>
      <c r="AK271" s="27" t="str">
        <f>IF(AG271&gt;Summary!$F$45,"",AJ271)</f>
        <v/>
      </c>
      <c r="AN271">
        <f t="shared" si="51"/>
        <v>250</v>
      </c>
      <c r="AO271">
        <f>Summary!$F$44*(AN271-0.5)</f>
        <v>1796.3999999999999</v>
      </c>
      <c r="AP271" s="1">
        <f>Summary!$F$32-SUM('Crossing Event Calculation'!$AQ$22:$AQ270)</f>
        <v>3.1269595923699711E-7</v>
      </c>
      <c r="AQ271" s="1">
        <f t="shared" si="54"/>
        <v>1.8160750812957026E-8</v>
      </c>
      <c r="AR271" s="27" t="str">
        <f>IF(AN271&gt;Summary!$F$45,"",AQ271)</f>
        <v/>
      </c>
      <c r="AT271">
        <f t="shared" si="52"/>
        <v>250</v>
      </c>
      <c r="AU271">
        <f>Summary!$F$44*(AT271-0.5)</f>
        <v>1796.3999999999999</v>
      </c>
      <c r="AV271" s="1">
        <f>Summary!$F$32-SUM('Crossing Event Calculation'!$AW$22:$AW270)</f>
        <v>8.2714132469174917E-4</v>
      </c>
      <c r="AW271" s="1">
        <f t="shared" si="55"/>
        <v>2.2988436995570891E-5</v>
      </c>
      <c r="AX271" s="27" t="str">
        <f>IF(AT271&gt;Summary!$F$45,"",AW271)</f>
        <v/>
      </c>
    </row>
    <row r="272" spans="1:50">
      <c r="A272">
        <f t="shared" si="42"/>
        <v>251</v>
      </c>
      <c r="B272">
        <f>Summary!$E$44*(A272-0.5)</f>
        <v>2254.5</v>
      </c>
      <c r="C272" s="1">
        <f>IF(Summary!E$41=1,0,Summary!$E$31*(Summary!$E$41)*(1-Summary!$E$41)^$A271)</f>
        <v>7.6066991349445413E-26</v>
      </c>
      <c r="D272" s="1" t="str">
        <f>IF(A272&gt;Summary!$E$45,"",C272)</f>
        <v/>
      </c>
      <c r="G272">
        <f t="shared" si="43"/>
        <v>251</v>
      </c>
      <c r="H272">
        <f>Summary!$E$44*(G272-0.5)</f>
        <v>2254.5</v>
      </c>
      <c r="I272" s="1">
        <f>Summary!$E$32-SUM('Crossing Event Calculation'!$J$22:$J271)</f>
        <v>3.4416913763379853E-15</v>
      </c>
      <c r="J272" s="1">
        <f t="shared" si="44"/>
        <v>4.2788776279707283E-16</v>
      </c>
      <c r="K272" s="27" t="str">
        <f>IF(G272&gt;Summary!$E$45,"",J272)</f>
        <v/>
      </c>
      <c r="N272">
        <f t="shared" si="45"/>
        <v>251</v>
      </c>
      <c r="O272">
        <f>Summary!$E$44*(N272-0.5)</f>
        <v>2254.5</v>
      </c>
      <c r="P272" s="1">
        <f>Summary!$E$32-SUM('Crossing Event Calculation'!$Q$22:$Q271)</f>
        <v>9.3105501086654385E-10</v>
      </c>
      <c r="Q272" s="1">
        <f t="shared" si="46"/>
        <v>7.384107973219798E-11</v>
      </c>
      <c r="R272" s="27" t="str">
        <f>IF(N272&gt;Summary!$E$45,"",Q272)</f>
        <v/>
      </c>
      <c r="T272">
        <f t="shared" si="47"/>
        <v>251</v>
      </c>
      <c r="U272">
        <f>Summary!$E$44*(T272-0.5)</f>
        <v>2254.5</v>
      </c>
      <c r="V272" s="1">
        <f>Summary!$E$32-SUM('Crossing Event Calculation'!$W$22:$W271)</f>
        <v>8.0573377564396864E-6</v>
      </c>
      <c r="W272" s="1">
        <f t="shared" si="48"/>
        <v>3.6508147689128141E-7</v>
      </c>
      <c r="X272" s="27" t="str">
        <f>IF(T272&gt;Summary!$E$45,"",W272)</f>
        <v/>
      </c>
      <c r="AA272">
        <f t="shared" si="49"/>
        <v>251</v>
      </c>
      <c r="AB272">
        <f>Summary!$F$44*(AA272-0.5)</f>
        <v>1803.6</v>
      </c>
      <c r="AC272" s="1">
        <f>IF(Summary!F$41=1,0,Summary!$F$31*(Summary!$F$41)*(1-Summary!$F$41)^$A271)</f>
        <v>8.5669993014531569E-26</v>
      </c>
      <c r="AD272" s="1" t="str">
        <f>IF(AA272&gt;Summary!$F$45,"",AC272)</f>
        <v/>
      </c>
      <c r="AG272">
        <f t="shared" si="50"/>
        <v>251</v>
      </c>
      <c r="AH272">
        <f>Summary!$F$44*(AG272-0.5)</f>
        <v>1803.6</v>
      </c>
      <c r="AI272" s="1">
        <f>Summary!$F$32-SUM('Crossing Event Calculation'!$AJ$22:$AJ271)</f>
        <v>2.4602542225693469E-13</v>
      </c>
      <c r="AJ272" s="1">
        <f t="shared" si="53"/>
        <v>2.6905140923353694E-14</v>
      </c>
      <c r="AK272" s="27" t="str">
        <f>IF(AG272&gt;Summary!$F$45,"",AJ272)</f>
        <v/>
      </c>
      <c r="AN272">
        <f t="shared" si="51"/>
        <v>251</v>
      </c>
      <c r="AO272">
        <f>Summary!$F$44*(AN272-0.5)</f>
        <v>1803.6</v>
      </c>
      <c r="AP272" s="1">
        <f>Summary!$F$32-SUM('Crossing Event Calculation'!$AQ$22:$AQ271)</f>
        <v>2.9453520844491266E-7</v>
      </c>
      <c r="AQ272" s="1">
        <f t="shared" si="54"/>
        <v>1.7106011025093994E-8</v>
      </c>
      <c r="AR272" s="27" t="str">
        <f>IF(AN272&gt;Summary!$F$45,"",AQ272)</f>
        <v/>
      </c>
      <c r="AT272">
        <f t="shared" si="52"/>
        <v>251</v>
      </c>
      <c r="AU272">
        <f>Summary!$F$44*(AT272-0.5)</f>
        <v>1803.6</v>
      </c>
      <c r="AV272" s="1">
        <f>Summary!$F$32-SUM('Crossing Event Calculation'!$AW$22:$AW271)</f>
        <v>8.0415288769619675E-4</v>
      </c>
      <c r="AW272" s="1">
        <f t="shared" si="55"/>
        <v>2.234952775512658E-5</v>
      </c>
      <c r="AX272" s="27" t="str">
        <f>IF(AT272&gt;Summary!$F$45,"",AW272)</f>
        <v/>
      </c>
    </row>
    <row r="273" spans="1:50">
      <c r="A273">
        <f t="shared" si="42"/>
        <v>252</v>
      </c>
      <c r="B273">
        <f>Summary!$E$44*(A273-0.5)</f>
        <v>2263.5</v>
      </c>
      <c r="C273" s="1">
        <f>IF(Summary!E$41=1,0,Summary!$E$31*(Summary!$E$41)*(1-Summary!$E$41)^$A272)</f>
        <v>6.0853593079556335E-26</v>
      </c>
      <c r="D273" s="1" t="str">
        <f>IF(A273&gt;Summary!$E$45,"",C273)</f>
        <v/>
      </c>
      <c r="G273">
        <f t="shared" si="43"/>
        <v>252</v>
      </c>
      <c r="H273">
        <f>Summary!$E$44*(G273-0.5)</f>
        <v>2263.5</v>
      </c>
      <c r="I273" s="1">
        <f>Summary!$E$32-SUM('Crossing Event Calculation'!$J$22:$J272)</f>
        <v>2.9976021664879227E-15</v>
      </c>
      <c r="J273" s="1">
        <f t="shared" si="44"/>
        <v>3.7267643856519244E-16</v>
      </c>
      <c r="K273" s="27" t="str">
        <f>IF(G273&gt;Summary!$E$45,"",J273)</f>
        <v/>
      </c>
      <c r="N273">
        <f t="shared" si="45"/>
        <v>252</v>
      </c>
      <c r="O273">
        <f>Summary!$E$44*(N273-0.5)</f>
        <v>2263.5</v>
      </c>
      <c r="P273" s="1">
        <f>Summary!$E$32-SUM('Crossing Event Calculation'!$Q$22:$Q272)</f>
        <v>8.5721396647642223E-10</v>
      </c>
      <c r="Q273" s="1">
        <f t="shared" si="46"/>
        <v>6.7984817338802958E-11</v>
      </c>
      <c r="R273" s="27" t="str">
        <f>IF(N273&gt;Summary!$E$45,"",Q273)</f>
        <v/>
      </c>
      <c r="T273">
        <f t="shared" si="47"/>
        <v>252</v>
      </c>
      <c r="U273">
        <f>Summary!$E$44*(T273-0.5)</f>
        <v>2263.5</v>
      </c>
      <c r="V273" s="1">
        <f>Summary!$E$32-SUM('Crossing Event Calculation'!$W$22:$W272)</f>
        <v>7.6922562795012084E-6</v>
      </c>
      <c r="W273" s="1">
        <f t="shared" si="48"/>
        <v>3.4853947644208537E-7</v>
      </c>
      <c r="X273" s="27" t="str">
        <f>IF(T273&gt;Summary!$E$45,"",W273)</f>
        <v/>
      </c>
      <c r="AA273">
        <f t="shared" si="49"/>
        <v>252</v>
      </c>
      <c r="AB273">
        <f>Summary!$F$44*(AA273-0.5)</f>
        <v>1810.7999999999997</v>
      </c>
      <c r="AC273" s="1">
        <f>IF(Summary!F$41=1,0,Summary!$F$31*(Summary!$F$41)*(1-Summary!$F$41)^$A272)</f>
        <v>6.853599441162526E-26</v>
      </c>
      <c r="AD273" s="1" t="str">
        <f>IF(AA273&gt;Summary!$F$45,"",AC273)</f>
        <v/>
      </c>
      <c r="AG273">
        <f t="shared" si="50"/>
        <v>252</v>
      </c>
      <c r="AH273">
        <f>Summary!$F$44*(AG273-0.5)</f>
        <v>1810.7999999999997</v>
      </c>
      <c r="AI273" s="1">
        <f>Summary!$F$32-SUM('Crossing Event Calculation'!$AJ$22:$AJ272)</f>
        <v>2.191580250610059E-13</v>
      </c>
      <c r="AJ273" s="1">
        <f t="shared" si="53"/>
        <v>2.3966944125767235E-14</v>
      </c>
      <c r="AK273" s="27" t="str">
        <f>IF(AG273&gt;Summary!$F$45,"",AJ273)</f>
        <v/>
      </c>
      <c r="AN273">
        <f t="shared" si="51"/>
        <v>252</v>
      </c>
      <c r="AO273">
        <f>Summary!$F$44*(AN273-0.5)</f>
        <v>1810.7999999999997</v>
      </c>
      <c r="AP273" s="1">
        <f>Summary!$F$32-SUM('Crossing Event Calculation'!$AQ$22:$AQ272)</f>
        <v>2.7742919739282002E-7</v>
      </c>
      <c r="AQ273" s="1">
        <f t="shared" si="54"/>
        <v>1.6112528394621975E-8</v>
      </c>
      <c r="AR273" s="27" t="str">
        <f>IF(AN273&gt;Summary!$F$45,"",AQ273)</f>
        <v/>
      </c>
      <c r="AT273">
        <f t="shared" si="52"/>
        <v>252</v>
      </c>
      <c r="AU273">
        <f>Summary!$F$44*(AT273-0.5)</f>
        <v>1810.7999999999997</v>
      </c>
      <c r="AV273" s="1">
        <f>Summary!$F$32-SUM('Crossing Event Calculation'!$AW$22:$AW272)</f>
        <v>7.8180335994104677E-4</v>
      </c>
      <c r="AW273" s="1">
        <f t="shared" si="55"/>
        <v>2.1728375486049103E-5</v>
      </c>
      <c r="AX273" s="27" t="str">
        <f>IF(AT273&gt;Summary!$F$45,"",AW273)</f>
        <v/>
      </c>
    </row>
    <row r="274" spans="1:50">
      <c r="A274">
        <f t="shared" si="42"/>
        <v>253</v>
      </c>
      <c r="B274">
        <f>Summary!$E$44*(A274-0.5)</f>
        <v>2272.5</v>
      </c>
      <c r="C274" s="1">
        <f>IF(Summary!E$41=1,0,Summary!$E$31*(Summary!$E$41)*(1-Summary!$E$41)^$A273)</f>
        <v>4.868287446364508E-26</v>
      </c>
      <c r="D274" s="1" t="str">
        <f>IF(A274&gt;Summary!$E$45,"",C274)</f>
        <v/>
      </c>
      <c r="G274">
        <f t="shared" si="43"/>
        <v>253</v>
      </c>
      <c r="H274">
        <f>Summary!$E$44*(G274-0.5)</f>
        <v>2272.5</v>
      </c>
      <c r="I274" s="1">
        <f>Summary!$E$32-SUM('Crossing Event Calculation'!$J$22:$J273)</f>
        <v>2.6645352591003757E-15</v>
      </c>
      <c r="J274" s="1">
        <f t="shared" si="44"/>
        <v>3.3126794539128219E-16</v>
      </c>
      <c r="K274" s="27" t="str">
        <f>IF(G274&gt;Summary!$E$45,"",J274)</f>
        <v/>
      </c>
      <c r="N274">
        <f t="shared" si="45"/>
        <v>253</v>
      </c>
      <c r="O274">
        <f>Summary!$E$44*(N274-0.5)</f>
        <v>2272.5</v>
      </c>
      <c r="P274" s="1">
        <f>Summary!$E$32-SUM('Crossing Event Calculation'!$Q$22:$Q273)</f>
        <v>7.8922912649659338E-10</v>
      </c>
      <c r="Q274" s="1">
        <f t="shared" si="46"/>
        <v>6.2593004899214644E-11</v>
      </c>
      <c r="R274" s="27" t="str">
        <f>IF(N274&gt;Summary!$E$45,"",Q274)</f>
        <v/>
      </c>
      <c r="T274">
        <f t="shared" si="47"/>
        <v>253</v>
      </c>
      <c r="U274">
        <f>Summary!$E$44*(T274-0.5)</f>
        <v>2272.5</v>
      </c>
      <c r="V274" s="1">
        <f>Summary!$E$32-SUM('Crossing Event Calculation'!$W$22:$W273)</f>
        <v>7.3437168031098565E-6</v>
      </c>
      <c r="W274" s="1">
        <f t="shared" si="48"/>
        <v>3.3274700122976477E-7</v>
      </c>
      <c r="X274" s="27" t="str">
        <f>IF(T274&gt;Summary!$E$45,"",W274)</f>
        <v/>
      </c>
      <c r="AA274">
        <f t="shared" si="49"/>
        <v>253</v>
      </c>
      <c r="AB274">
        <f>Summary!$F$44*(AA274-0.5)</f>
        <v>1817.9999999999998</v>
      </c>
      <c r="AC274" s="1">
        <f>IF(Summary!F$41=1,0,Summary!$F$31*(Summary!$F$41)*(1-Summary!$F$41)^$A273)</f>
        <v>5.4828795529300224E-26</v>
      </c>
      <c r="AD274" s="1" t="str">
        <f>IF(AA274&gt;Summary!$F$45,"",AC274)</f>
        <v/>
      </c>
      <c r="AG274">
        <f t="shared" si="50"/>
        <v>253</v>
      </c>
      <c r="AH274">
        <f>Summary!$F$44*(AG274-0.5)</f>
        <v>1817.9999999999998</v>
      </c>
      <c r="AI274" s="1">
        <f>Summary!$F$32-SUM('Crossing Event Calculation'!$AJ$22:$AJ273)</f>
        <v>1.9517720772910252E-13</v>
      </c>
      <c r="AJ274" s="1">
        <f t="shared" si="53"/>
        <v>2.1344421364285105E-14</v>
      </c>
      <c r="AK274" s="27" t="str">
        <f>IF(AG274&gt;Summary!$F$45,"",AJ274)</f>
        <v/>
      </c>
      <c r="AN274">
        <f t="shared" si="51"/>
        <v>253</v>
      </c>
      <c r="AO274">
        <f>Summary!$F$44*(AN274-0.5)</f>
        <v>1817.9999999999998</v>
      </c>
      <c r="AP274" s="1">
        <f>Summary!$F$32-SUM('Crossing Event Calculation'!$AQ$22:$AQ273)</f>
        <v>2.6131666897022399E-7</v>
      </c>
      <c r="AQ274" s="1">
        <f t="shared" si="54"/>
        <v>1.5176745232078209E-8</v>
      </c>
      <c r="AR274" s="27" t="str">
        <f>IF(AN274&gt;Summary!$F$45,"",AQ274)</f>
        <v/>
      </c>
      <c r="AT274">
        <f t="shared" si="52"/>
        <v>253</v>
      </c>
      <c r="AU274">
        <f>Summary!$F$44*(AT274-0.5)</f>
        <v>1817.9999999999998</v>
      </c>
      <c r="AV274" s="1">
        <f>Summary!$F$32-SUM('Crossing Event Calculation'!$AW$22:$AW273)</f>
        <v>7.6007498445496147E-4</v>
      </c>
      <c r="AW274" s="1">
        <f t="shared" si="55"/>
        <v>2.1124486675313974E-5</v>
      </c>
      <c r="AX274" s="27" t="str">
        <f>IF(AT274&gt;Summary!$F$45,"",AW274)</f>
        <v/>
      </c>
    </row>
    <row r="275" spans="1:50">
      <c r="A275">
        <f t="shared" si="42"/>
        <v>254</v>
      </c>
      <c r="B275">
        <f>Summary!$E$44*(A275-0.5)</f>
        <v>2281.5</v>
      </c>
      <c r="C275" s="1">
        <f>IF(Summary!E$41=1,0,Summary!$E$31*(Summary!$E$41)*(1-Summary!$E$41)^$A274)</f>
        <v>3.8946299570916063E-26</v>
      </c>
      <c r="D275" s="1" t="str">
        <f>IF(A275&gt;Summary!$E$45,"",C275)</f>
        <v/>
      </c>
      <c r="G275">
        <f t="shared" si="43"/>
        <v>254</v>
      </c>
      <c r="H275">
        <f>Summary!$E$44*(G275-0.5)</f>
        <v>2281.5</v>
      </c>
      <c r="I275" s="1">
        <f>Summary!$E$32-SUM('Crossing Event Calculation'!$J$22:$J274)</f>
        <v>2.3314683517128287E-15</v>
      </c>
      <c r="J275" s="1">
        <f t="shared" si="44"/>
        <v>2.8985945221737193E-16</v>
      </c>
      <c r="K275" s="27" t="str">
        <f>IF(G275&gt;Summary!$E$45,"",J275)</f>
        <v/>
      </c>
      <c r="N275">
        <f t="shared" si="45"/>
        <v>254</v>
      </c>
      <c r="O275">
        <f>Summary!$E$44*(N275-0.5)</f>
        <v>2281.5</v>
      </c>
      <c r="P275" s="1">
        <f>Summary!$E$32-SUM('Crossing Event Calculation'!$Q$22:$Q274)</f>
        <v>7.2663608463585661E-10</v>
      </c>
      <c r="Q275" s="1">
        <f t="shared" si="46"/>
        <v>5.7628810795992127E-11</v>
      </c>
      <c r="R275" s="27" t="str">
        <f>IF(N275&gt;Summary!$E$45,"",Q275)</f>
        <v/>
      </c>
      <c r="T275">
        <f t="shared" si="47"/>
        <v>254</v>
      </c>
      <c r="U275">
        <f>Summary!$E$44*(T275-0.5)</f>
        <v>2281.5</v>
      </c>
      <c r="V275" s="1">
        <f>Summary!$E$32-SUM('Crossing Event Calculation'!$W$22:$W274)</f>
        <v>7.0109698019349409E-6</v>
      </c>
      <c r="W275" s="1">
        <f t="shared" si="48"/>
        <v>3.1767008993570953E-7</v>
      </c>
      <c r="X275" s="27" t="str">
        <f>IF(T275&gt;Summary!$E$45,"",W275)</f>
        <v/>
      </c>
      <c r="AA275">
        <f t="shared" si="49"/>
        <v>254</v>
      </c>
      <c r="AB275">
        <f>Summary!$F$44*(AA275-0.5)</f>
        <v>1825.1999999999998</v>
      </c>
      <c r="AC275" s="1">
        <f>IF(Summary!F$41=1,0,Summary!$F$31*(Summary!$F$41)*(1-Summary!$F$41)^$A274)</f>
        <v>4.3863036423440183E-26</v>
      </c>
      <c r="AD275" s="1" t="str">
        <f>IF(AA275&gt;Summary!$F$45,"",AC275)</f>
        <v/>
      </c>
      <c r="AG275">
        <f t="shared" si="50"/>
        <v>254</v>
      </c>
      <c r="AH275">
        <f>Summary!$F$44*(AG275-0.5)</f>
        <v>1825.1999999999998</v>
      </c>
      <c r="AI275" s="1">
        <f>Summary!$F$32-SUM('Crossing Event Calculation'!$AJ$22:$AJ274)</f>
        <v>1.7386092565629951E-13</v>
      </c>
      <c r="AJ275" s="1">
        <f t="shared" si="53"/>
        <v>1.9013290020745436E-14</v>
      </c>
      <c r="AK275" s="27" t="str">
        <f>IF(AG275&gt;Summary!$F$45,"",AJ275)</f>
        <v/>
      </c>
      <c r="AN275">
        <f t="shared" si="51"/>
        <v>254</v>
      </c>
      <c r="AO275">
        <f>Summary!$F$44*(AN275-0.5)</f>
        <v>1825.1999999999998</v>
      </c>
      <c r="AP275" s="1">
        <f>Summary!$F$32-SUM('Crossing Event Calculation'!$AQ$22:$AQ274)</f>
        <v>2.4613992377631178E-7</v>
      </c>
      <c r="AQ275" s="1">
        <f t="shared" si="54"/>
        <v>1.4295310472604756E-8</v>
      </c>
      <c r="AR275" s="27" t="str">
        <f>IF(AN275&gt;Summary!$F$45,"",AQ275)</f>
        <v/>
      </c>
      <c r="AT275">
        <f t="shared" si="52"/>
        <v>254</v>
      </c>
      <c r="AU275">
        <f>Summary!$F$44*(AT275-0.5)</f>
        <v>1825.1999999999998</v>
      </c>
      <c r="AV275" s="1">
        <f>Summary!$F$32-SUM('Crossing Event Calculation'!$AW$22:$AW274)</f>
        <v>7.389504977796113E-4</v>
      </c>
      <c r="AW275" s="1">
        <f t="shared" si="55"/>
        <v>2.0537381525923647E-5</v>
      </c>
      <c r="AX275" s="27" t="str">
        <f>IF(AT275&gt;Summary!$F$45,"",AW275)</f>
        <v/>
      </c>
    </row>
    <row r="276" spans="1:50">
      <c r="A276">
        <f t="shared" si="42"/>
        <v>255</v>
      </c>
      <c r="B276">
        <f>Summary!$E$44*(A276-0.5)</f>
        <v>2290.5</v>
      </c>
      <c r="C276" s="1">
        <f>IF(Summary!E$41=1,0,Summary!$E$31*(Summary!$E$41)*(1-Summary!$E$41)^$A275)</f>
        <v>3.1157039656732848E-26</v>
      </c>
      <c r="D276" s="1" t="str">
        <f>IF(A276&gt;Summary!$E$45,"",C276)</f>
        <v/>
      </c>
      <c r="G276">
        <f t="shared" si="43"/>
        <v>255</v>
      </c>
      <c r="H276">
        <f>Summary!$E$44*(G276-0.5)</f>
        <v>2290.5</v>
      </c>
      <c r="I276" s="1">
        <f>Summary!$E$32-SUM('Crossing Event Calculation'!$J$22:$J275)</f>
        <v>1.9984014443252818E-15</v>
      </c>
      <c r="J276" s="1">
        <f t="shared" si="44"/>
        <v>2.4845095904346163E-16</v>
      </c>
      <c r="K276" s="27" t="str">
        <f>IF(G276&gt;Summary!$E$45,"",J276)</f>
        <v/>
      </c>
      <c r="N276">
        <f t="shared" si="45"/>
        <v>255</v>
      </c>
      <c r="O276">
        <f>Summary!$E$44*(N276-0.5)</f>
        <v>2290.5</v>
      </c>
      <c r="P276" s="1">
        <f>Summary!$E$32-SUM('Crossing Event Calculation'!$Q$22:$Q275)</f>
        <v>6.6900729400742875E-10</v>
      </c>
      <c r="Q276" s="1">
        <f t="shared" si="46"/>
        <v>5.3058326695698896E-11</v>
      </c>
      <c r="R276" s="27" t="str">
        <f>IF(N276&gt;Summary!$E$45,"",Q276)</f>
        <v/>
      </c>
      <c r="T276">
        <f t="shared" si="47"/>
        <v>255</v>
      </c>
      <c r="U276">
        <f>Summary!$E$44*(T276-0.5)</f>
        <v>2290.5</v>
      </c>
      <c r="V276" s="1">
        <f>Summary!$E$32-SUM('Crossing Event Calculation'!$W$22:$W275)</f>
        <v>6.6932997120350279E-6</v>
      </c>
      <c r="W276" s="1">
        <f t="shared" si="48"/>
        <v>3.0327632004662238E-7</v>
      </c>
      <c r="X276" s="27" t="str">
        <f>IF(T276&gt;Summary!$E$45,"",W276)</f>
        <v/>
      </c>
      <c r="AA276">
        <f t="shared" si="49"/>
        <v>255</v>
      </c>
      <c r="AB276">
        <f>Summary!$F$44*(AA276-0.5)</f>
        <v>1832.3999999999999</v>
      </c>
      <c r="AC276" s="1">
        <f>IF(Summary!F$41=1,0,Summary!$F$31*(Summary!$F$41)*(1-Summary!$F$41)^$A275)</f>
        <v>3.5090429138752141E-26</v>
      </c>
      <c r="AD276" s="1" t="str">
        <f>IF(AA276&gt;Summary!$F$45,"",AC276)</f>
        <v/>
      </c>
      <c r="AG276">
        <f t="shared" si="50"/>
        <v>255</v>
      </c>
      <c r="AH276">
        <f>Summary!$F$44*(AG276-0.5)</f>
        <v>1832.3999999999999</v>
      </c>
      <c r="AI276" s="1">
        <f>Summary!$F$32-SUM('Crossing Event Calculation'!$AJ$22:$AJ275)</f>
        <v>1.5487611193520934E-13</v>
      </c>
      <c r="AJ276" s="1">
        <f t="shared" si="53"/>
        <v>1.6937126167905416E-14</v>
      </c>
      <c r="AK276" s="27" t="str">
        <f>IF(AG276&gt;Summary!$F$45,"",AJ276)</f>
        <v/>
      </c>
      <c r="AN276">
        <f t="shared" si="51"/>
        <v>255</v>
      </c>
      <c r="AO276">
        <f>Summary!$F$44*(AN276-0.5)</f>
        <v>1832.3999999999999</v>
      </c>
      <c r="AP276" s="1">
        <f>Summary!$F$32-SUM('Crossing Event Calculation'!$AQ$22:$AQ275)</f>
        <v>2.3184461328540351E-7</v>
      </c>
      <c r="AQ276" s="1">
        <f t="shared" si="54"/>
        <v>1.3465067663414918E-8</v>
      </c>
      <c r="AR276" s="27" t="str">
        <f>IF(AN276&gt;Summary!$F$45,"",AQ276)</f>
        <v/>
      </c>
      <c r="AT276">
        <f t="shared" si="52"/>
        <v>255</v>
      </c>
      <c r="AU276">
        <f>Summary!$F$44*(AT276-0.5)</f>
        <v>1832.3999999999999</v>
      </c>
      <c r="AV276" s="1">
        <f>Summary!$F$32-SUM('Crossing Event Calculation'!$AW$22:$AW275)</f>
        <v>7.1841311625364668E-4</v>
      </c>
      <c r="AW276" s="1">
        <f t="shared" si="55"/>
        <v>1.9966593575702945E-5</v>
      </c>
      <c r="AX276" s="27" t="str">
        <f>IF(AT276&gt;Summary!$F$45,"",AW276)</f>
        <v/>
      </c>
    </row>
    <row r="277" spans="1:50">
      <c r="A277">
        <f t="shared" si="42"/>
        <v>256</v>
      </c>
      <c r="B277">
        <f>Summary!$E$44*(A277-0.5)</f>
        <v>2299.5</v>
      </c>
      <c r="C277" s="1">
        <f>IF(Summary!E$41=1,0,Summary!$E$31*(Summary!$E$41)*(1-Summary!$E$41)^$A276)</f>
        <v>2.4925631725386287E-26</v>
      </c>
      <c r="D277" s="1" t="str">
        <f>IF(A277&gt;Summary!$E$45,"",C277)</f>
        <v/>
      </c>
      <c r="G277">
        <f t="shared" si="43"/>
        <v>256</v>
      </c>
      <c r="H277">
        <f>Summary!$E$44*(G277-0.5)</f>
        <v>2299.5</v>
      </c>
      <c r="I277" s="1">
        <f>Summary!$E$32-SUM('Crossing Event Calculation'!$J$22:$J276)</f>
        <v>1.7763568394002505E-15</v>
      </c>
      <c r="J277" s="1">
        <f t="shared" si="44"/>
        <v>2.2084529692752146E-16</v>
      </c>
      <c r="K277" s="27" t="str">
        <f>IF(G277&gt;Summary!$E$45,"",J277)</f>
        <v/>
      </c>
      <c r="N277">
        <f t="shared" si="45"/>
        <v>256</v>
      </c>
      <c r="O277">
        <f>Summary!$E$44*(N277-0.5)</f>
        <v>2299.5</v>
      </c>
      <c r="P277" s="1">
        <f>Summary!$E$32-SUM('Crossing Event Calculation'!$Q$22:$Q276)</f>
        <v>6.1594895850447529E-10</v>
      </c>
      <c r="Q277" s="1">
        <f t="shared" si="46"/>
        <v>4.8850321006878339E-11</v>
      </c>
      <c r="R277" s="27" t="str">
        <f>IF(N277&gt;Summary!$E$45,"",Q277)</f>
        <v/>
      </c>
      <c r="T277">
        <f t="shared" si="47"/>
        <v>256</v>
      </c>
      <c r="U277">
        <f>Summary!$E$44*(T277-0.5)</f>
        <v>2299.5</v>
      </c>
      <c r="V277" s="1">
        <f>Summary!$E$32-SUM('Crossing Event Calculation'!$W$22:$W276)</f>
        <v>6.390023391977806E-6</v>
      </c>
      <c r="W277" s="1">
        <f t="shared" si="48"/>
        <v>2.89534738127191E-7</v>
      </c>
      <c r="X277" s="27" t="str">
        <f>IF(T277&gt;Summary!$E$45,"",W277)</f>
        <v/>
      </c>
      <c r="AA277">
        <f t="shared" si="49"/>
        <v>256</v>
      </c>
      <c r="AB277">
        <f>Summary!$F$44*(AA277-0.5)</f>
        <v>1839.6</v>
      </c>
      <c r="AC277" s="1">
        <f>IF(Summary!F$41=1,0,Summary!$F$31*(Summary!$F$41)*(1-Summary!$F$41)^$A276)</f>
        <v>2.8072343311001726E-26</v>
      </c>
      <c r="AD277" s="1" t="str">
        <f>IF(AA277&gt;Summary!$F$45,"",AC277)</f>
        <v/>
      </c>
      <c r="AG277">
        <f t="shared" si="50"/>
        <v>256</v>
      </c>
      <c r="AH277">
        <f>Summary!$F$44*(AG277-0.5)</f>
        <v>1839.6</v>
      </c>
      <c r="AI277" s="1">
        <f>Summary!$F$32-SUM('Crossing Event Calculation'!$AJ$22:$AJ276)</f>
        <v>1.3788969965844444E-13</v>
      </c>
      <c r="AJ277" s="1">
        <f t="shared" si="53"/>
        <v>1.5079505878522244E-14</v>
      </c>
      <c r="AK277" s="27" t="str">
        <f>IF(AG277&gt;Summary!$F$45,"",AJ277)</f>
        <v/>
      </c>
      <c r="AN277">
        <f t="shared" si="51"/>
        <v>256</v>
      </c>
      <c r="AO277">
        <f>Summary!$F$44*(AN277-0.5)</f>
        <v>1839.6</v>
      </c>
      <c r="AP277" s="1">
        <f>Summary!$F$32-SUM('Crossing Event Calculation'!$AQ$22:$AQ276)</f>
        <v>2.1837954566894524E-7</v>
      </c>
      <c r="AQ277" s="1">
        <f t="shared" si="54"/>
        <v>1.2683043686326111E-8</v>
      </c>
      <c r="AR277" s="27" t="str">
        <f>IF(AN277&gt;Summary!$F$45,"",AQ277)</f>
        <v/>
      </c>
      <c r="AT277">
        <f t="shared" si="52"/>
        <v>256</v>
      </c>
      <c r="AU277">
        <f>Summary!$F$44*(AT277-0.5)</f>
        <v>1839.6</v>
      </c>
      <c r="AV277" s="1">
        <f>Summary!$F$32-SUM('Crossing Event Calculation'!$AW$22:$AW276)</f>
        <v>6.9844652267792018E-4</v>
      </c>
      <c r="AW277" s="1">
        <f t="shared" si="55"/>
        <v>1.9411669326690461E-5</v>
      </c>
      <c r="AX277" s="27" t="str">
        <f>IF(AT277&gt;Summary!$F$45,"",AW277)</f>
        <v/>
      </c>
    </row>
    <row r="278" spans="1:50">
      <c r="A278">
        <f t="shared" si="42"/>
        <v>257</v>
      </c>
      <c r="B278">
        <f>Summary!$E$44*(A278-0.5)</f>
        <v>2308.5</v>
      </c>
      <c r="C278" s="1">
        <f>IF(Summary!E$41=1,0,Summary!$E$31*(Summary!$E$41)*(1-Summary!$E$41)^$A277)</f>
        <v>1.9940505380309029E-26</v>
      </c>
      <c r="D278" s="1" t="str">
        <f>IF(A278&gt;Summary!$E$45,"",C278)</f>
        <v/>
      </c>
      <c r="G278">
        <f t="shared" si="43"/>
        <v>257</v>
      </c>
      <c r="H278">
        <f>Summary!$E$44*(G278-0.5)</f>
        <v>2308.5</v>
      </c>
      <c r="I278" s="1">
        <f>Summary!$E$32-SUM('Crossing Event Calculation'!$J$22:$J277)</f>
        <v>1.5543122344752192E-15</v>
      </c>
      <c r="J278" s="1">
        <f t="shared" si="44"/>
        <v>1.9323963481158129E-16</v>
      </c>
      <c r="K278" s="27" t="str">
        <f>IF(G278&gt;Summary!$E$45,"",J278)</f>
        <v/>
      </c>
      <c r="N278">
        <f t="shared" si="45"/>
        <v>257</v>
      </c>
      <c r="O278">
        <f>Summary!$E$44*(N278-0.5)</f>
        <v>2308.5</v>
      </c>
      <c r="P278" s="1">
        <f>Summary!$E$32-SUM('Crossing Event Calculation'!$Q$22:$Q277)</f>
        <v>5.6709859030945609E-10</v>
      </c>
      <c r="Q278" s="1">
        <f t="shared" si="46"/>
        <v>4.4976045168463152E-11</v>
      </c>
      <c r="R278" s="27" t="str">
        <f>IF(N278&gt;Summary!$E$45,"",Q278)</f>
        <v/>
      </c>
      <c r="T278">
        <f t="shared" si="47"/>
        <v>257</v>
      </c>
      <c r="U278">
        <f>Summary!$E$44*(T278-0.5)</f>
        <v>2308.5</v>
      </c>
      <c r="V278" s="1">
        <f>Summary!$E$32-SUM('Crossing Event Calculation'!$W$22:$W277)</f>
        <v>6.1004886539040015E-6</v>
      </c>
      <c r="W278" s="1">
        <f t="shared" si="48"/>
        <v>2.7641579326195518E-7</v>
      </c>
      <c r="X278" s="27" t="str">
        <f>IF(T278&gt;Summary!$E$45,"",W278)</f>
        <v/>
      </c>
      <c r="AA278">
        <f t="shared" si="49"/>
        <v>257</v>
      </c>
      <c r="AB278">
        <f>Summary!$F$44*(AA278-0.5)</f>
        <v>1846.7999999999997</v>
      </c>
      <c r="AC278" s="1">
        <f>IF(Summary!F$41=1,0,Summary!$F$31*(Summary!$F$41)*(1-Summary!$F$41)^$A277)</f>
        <v>2.2457874648801377E-26</v>
      </c>
      <c r="AD278" s="1" t="str">
        <f>IF(AA278&gt;Summary!$F$45,"",AC278)</f>
        <v/>
      </c>
      <c r="AG278">
        <f t="shared" si="50"/>
        <v>257</v>
      </c>
      <c r="AH278">
        <f>Summary!$F$44*(AG278-0.5)</f>
        <v>1846.7999999999997</v>
      </c>
      <c r="AI278" s="1">
        <f>Summary!$F$32-SUM('Crossing Event Calculation'!$AJ$22:$AJ277)</f>
        <v>1.2279066652354231E-13</v>
      </c>
      <c r="AJ278" s="1">
        <f t="shared" si="53"/>
        <v>1.3428287843514976E-14</v>
      </c>
      <c r="AK278" s="27" t="str">
        <f>IF(AG278&gt;Summary!$F$45,"",AJ278)</f>
        <v/>
      </c>
      <c r="AN278">
        <f t="shared" si="51"/>
        <v>257</v>
      </c>
      <c r="AO278">
        <f>Summary!$F$44*(AN278-0.5)</f>
        <v>1846.7999999999997</v>
      </c>
      <c r="AP278" s="1">
        <f>Summary!$F$32-SUM('Crossing Event Calculation'!$AQ$22:$AQ277)</f>
        <v>2.0569650194257605E-7</v>
      </c>
      <c r="AQ278" s="1">
        <f t="shared" si="54"/>
        <v>1.1946438079952236E-8</v>
      </c>
      <c r="AR278" s="27" t="str">
        <f>IF(AN278&gt;Summary!$F$45,"",AQ278)</f>
        <v/>
      </c>
      <c r="AT278">
        <f t="shared" si="52"/>
        <v>257</v>
      </c>
      <c r="AU278">
        <f>Summary!$F$44*(AT278-0.5)</f>
        <v>1846.7999999999997</v>
      </c>
      <c r="AV278" s="1">
        <f>Summary!$F$32-SUM('Crossing Event Calculation'!$AW$22:$AW277)</f>
        <v>6.7903485335119029E-4</v>
      </c>
      <c r="AW278" s="1">
        <f t="shared" si="55"/>
        <v>1.8872167884826597E-5</v>
      </c>
      <c r="AX278" s="27" t="str">
        <f>IF(AT278&gt;Summary!$F$45,"",AW278)</f>
        <v/>
      </c>
    </row>
    <row r="279" spans="1:50">
      <c r="A279">
        <f t="shared" ref="A279:A342" si="56">A278+1</f>
        <v>258</v>
      </c>
      <c r="B279">
        <f>Summary!$E$44*(A279-0.5)</f>
        <v>2317.5</v>
      </c>
      <c r="C279" s="1">
        <f>IF(Summary!E$41=1,0,Summary!$E$31*(Summary!$E$41)*(1-Summary!$E$41)^$A278)</f>
        <v>1.5952404304247223E-26</v>
      </c>
      <c r="D279" s="1" t="str">
        <f>IF(A279&gt;Summary!$E$45,"",C279)</f>
        <v/>
      </c>
      <c r="G279">
        <f t="shared" ref="G279:G342" si="57">G278+1</f>
        <v>258</v>
      </c>
      <c r="H279">
        <f>Summary!$E$44*(G279-0.5)</f>
        <v>2317.5</v>
      </c>
      <c r="I279" s="1">
        <f>Summary!$E$32-SUM('Crossing Event Calculation'!$J$22:$J278)</f>
        <v>1.3322676295501878E-15</v>
      </c>
      <c r="J279" s="1">
        <f t="shared" ref="J279:J342" si="58">I279*I$14</f>
        <v>1.6563397269564109E-16</v>
      </c>
      <c r="K279" s="27" t="str">
        <f>IF(G279&gt;Summary!$E$45,"",J279)</f>
        <v/>
      </c>
      <c r="N279">
        <f t="shared" ref="N279:N342" si="59">N278+1</f>
        <v>258</v>
      </c>
      <c r="O279">
        <f>Summary!$E$44*(N279-0.5)</f>
        <v>2317.5</v>
      </c>
      <c r="P279" s="1">
        <f>Summary!$E$32-SUM('Crossing Event Calculation'!$Q$22:$Q278)</f>
        <v>5.2212256740347129E-10</v>
      </c>
      <c r="Q279" s="1">
        <f t="shared" ref="Q279:Q342" si="60">P279*P$15</f>
        <v>4.1409039938184629E-11</v>
      </c>
      <c r="R279" s="27" t="str">
        <f>IF(N279&gt;Summary!$E$45,"",Q279)</f>
        <v/>
      </c>
      <c r="T279">
        <f t="shared" ref="T279:T342" si="61">T278+1</f>
        <v>258</v>
      </c>
      <c r="U279">
        <f>Summary!$E$44*(T279-0.5)</f>
        <v>2317.5</v>
      </c>
      <c r="V279" s="1">
        <f>Summary!$E$32-SUM('Crossing Event Calculation'!$W$22:$W278)</f>
        <v>5.8240728606495651E-6</v>
      </c>
      <c r="W279" s="1">
        <f t="shared" ref="W279:W342" si="62">V279*V$16</f>
        <v>2.6389127349030346E-7</v>
      </c>
      <c r="X279" s="27" t="str">
        <f>IF(T279&gt;Summary!$E$45,"",W279)</f>
        <v/>
      </c>
      <c r="AA279">
        <f t="shared" ref="AA279:AA342" si="63">AA278+1</f>
        <v>258</v>
      </c>
      <c r="AB279">
        <f>Summary!$F$44*(AA279-0.5)</f>
        <v>1853.9999999999998</v>
      </c>
      <c r="AC279" s="1">
        <f>IF(Summary!F$41=1,0,Summary!$F$31*(Summary!$F$41)*(1-Summary!$F$41)^$A278)</f>
        <v>1.7966299719041102E-26</v>
      </c>
      <c r="AD279" s="1" t="str">
        <f>IF(AA279&gt;Summary!$F$45,"",AC279)</f>
        <v/>
      </c>
      <c r="AG279">
        <f t="shared" ref="AG279:AG342" si="64">AG278+1</f>
        <v>258</v>
      </c>
      <c r="AH279">
        <f>Summary!$F$44*(AG279-0.5)</f>
        <v>1853.9999999999998</v>
      </c>
      <c r="AI279" s="1">
        <f>Summary!$F$32-SUM('Crossing Event Calculation'!$AJ$22:$AJ278)</f>
        <v>1.0935696792557792E-13</v>
      </c>
      <c r="AJ279" s="1">
        <f t="shared" si="53"/>
        <v>1.1959189444721745E-14</v>
      </c>
      <c r="AK279" s="27" t="str">
        <f>IF(AG279&gt;Summary!$F$45,"",AJ279)</f>
        <v/>
      </c>
      <c r="AN279">
        <f t="shared" ref="AN279:AN342" si="65">AN278+1</f>
        <v>258</v>
      </c>
      <c r="AO279">
        <f>Summary!$F$44*(AN279-0.5)</f>
        <v>1853.9999999999998</v>
      </c>
      <c r="AP279" s="1">
        <f>Summary!$F$32-SUM('Crossing Event Calculation'!$AQ$22:$AQ278)</f>
        <v>1.9375006388155924E-7</v>
      </c>
      <c r="AQ279" s="1">
        <f t="shared" si="54"/>
        <v>1.1252613045378901E-8</v>
      </c>
      <c r="AR279" s="27" t="str">
        <f>IF(AN279&gt;Summary!$F$45,"",AQ279)</f>
        <v/>
      </c>
      <c r="AT279">
        <f t="shared" ref="AT279:AT342" si="66">AT278+1</f>
        <v>258</v>
      </c>
      <c r="AU279">
        <f>Summary!$F$44*(AT279-0.5)</f>
        <v>1853.9999999999998</v>
      </c>
      <c r="AV279" s="1">
        <f>Summary!$F$32-SUM('Crossing Event Calculation'!$AW$22:$AW278)</f>
        <v>6.6016268546631451E-4</v>
      </c>
      <c r="AW279" s="1">
        <f t="shared" si="55"/>
        <v>1.834766060966055E-5</v>
      </c>
      <c r="AX279" s="27" t="str">
        <f>IF(AT279&gt;Summary!$F$45,"",AW279)</f>
        <v/>
      </c>
    </row>
    <row r="280" spans="1:50">
      <c r="A280">
        <f t="shared" si="56"/>
        <v>259</v>
      </c>
      <c r="B280">
        <f>Summary!$E$44*(A280-0.5)</f>
        <v>2326.5</v>
      </c>
      <c r="C280" s="1">
        <f>IF(Summary!E$41=1,0,Summary!$E$31*(Summary!$E$41)*(1-Summary!$E$41)^$A279)</f>
        <v>1.276192344339778E-26</v>
      </c>
      <c r="D280" s="1" t="str">
        <f>IF(A280&gt;Summary!$E$45,"",C280)</f>
        <v/>
      </c>
      <c r="G280">
        <f t="shared" si="57"/>
        <v>259</v>
      </c>
      <c r="H280">
        <f>Summary!$E$44*(G280-0.5)</f>
        <v>2326.5</v>
      </c>
      <c r="I280" s="1">
        <f>Summary!$E$32-SUM('Crossing Event Calculation'!$J$22:$J279)</f>
        <v>1.2212453270876722E-15</v>
      </c>
      <c r="J280" s="1">
        <f t="shared" si="58"/>
        <v>1.5183114163767101E-16</v>
      </c>
      <c r="K280" s="27" t="str">
        <f>IF(G280&gt;Summary!$E$45,"",J280)</f>
        <v/>
      </c>
      <c r="N280">
        <f t="shared" si="59"/>
        <v>259</v>
      </c>
      <c r="O280">
        <f>Summary!$E$44*(N280-0.5)</f>
        <v>2326.5</v>
      </c>
      <c r="P280" s="1">
        <f>Summary!$E$32-SUM('Crossing Event Calculation'!$Q$22:$Q279)</f>
        <v>4.8071358005330467E-10</v>
      </c>
      <c r="Q280" s="1">
        <f t="shared" si="60"/>
        <v>3.8124932875909755E-11</v>
      </c>
      <c r="R280" s="27" t="str">
        <f>IF(N280&gt;Summary!$E$45,"",Q280)</f>
        <v/>
      </c>
      <c r="T280">
        <f t="shared" si="61"/>
        <v>259</v>
      </c>
      <c r="U280">
        <f>Summary!$E$44*(T280-0.5)</f>
        <v>2326.5</v>
      </c>
      <c r="V280" s="1">
        <f>Summary!$E$32-SUM('Crossing Event Calculation'!$W$22:$W279)</f>
        <v>5.5601815871497706E-6</v>
      </c>
      <c r="W280" s="1">
        <f t="shared" si="62"/>
        <v>2.519342451541106E-7</v>
      </c>
      <c r="X280" s="27" t="str">
        <f>IF(T280&gt;Summary!$E$45,"",W280)</f>
        <v/>
      </c>
      <c r="AA280">
        <f t="shared" si="63"/>
        <v>259</v>
      </c>
      <c r="AB280">
        <f>Summary!$F$44*(AA280-0.5)</f>
        <v>1861.1999999999998</v>
      </c>
      <c r="AC280" s="1">
        <f>IF(Summary!F$41=1,0,Summary!$F$31*(Summary!$F$41)*(1-Summary!$F$41)^$A279)</f>
        <v>1.4373039775232884E-26</v>
      </c>
      <c r="AD280" s="1" t="str">
        <f>IF(AA280&gt;Summary!$F$45,"",AC280)</f>
        <v/>
      </c>
      <c r="AG280">
        <f t="shared" si="64"/>
        <v>259</v>
      </c>
      <c r="AH280">
        <f>Summary!$F$44*(AG280-0.5)</f>
        <v>1861.1999999999998</v>
      </c>
      <c r="AI280" s="1">
        <f>Summary!$F$32-SUM('Crossing Event Calculation'!$AJ$22:$AJ279)</f>
        <v>9.7366559259626229E-14</v>
      </c>
      <c r="AJ280" s="1">
        <f t="shared" ref="AJ280:AJ343" si="67">AI280*AI$14</f>
        <v>1.0647928063980682E-14</v>
      </c>
      <c r="AK280" s="27" t="str">
        <f>IF(AG280&gt;Summary!$F$45,"",AJ280)</f>
        <v/>
      </c>
      <c r="AN280">
        <f t="shared" si="65"/>
        <v>259</v>
      </c>
      <c r="AO280">
        <f>Summary!$F$44*(AN280-0.5)</f>
        <v>1861.1999999999998</v>
      </c>
      <c r="AP280" s="1">
        <f>Summary!$F$32-SUM('Crossing Event Calculation'!$AQ$22:$AQ279)</f>
        <v>1.8249745081799773E-7</v>
      </c>
      <c r="AQ280" s="1">
        <f t="shared" ref="AQ280:AQ343" si="68">AP280*AP$15</f>
        <v>1.0599083967674762E-8</v>
      </c>
      <c r="AR280" s="27" t="str">
        <f>IF(AN280&gt;Summary!$F$45,"",AQ280)</f>
        <v/>
      </c>
      <c r="AT280">
        <f t="shared" si="66"/>
        <v>259</v>
      </c>
      <c r="AU280">
        <f>Summary!$F$44*(AT280-0.5)</f>
        <v>1861.1999999999998</v>
      </c>
      <c r="AV280" s="1">
        <f>Summary!$F$32-SUM('Crossing Event Calculation'!$AW$22:$AW279)</f>
        <v>6.418150248566068E-4</v>
      </c>
      <c r="AW280" s="1">
        <f t="shared" ref="AW280:AW343" si="69">AV280*AV$16</f>
        <v>1.7837730773789309E-5</v>
      </c>
      <c r="AX280" s="27" t="str">
        <f>IF(AT280&gt;Summary!$F$45,"",AW280)</f>
        <v/>
      </c>
    </row>
    <row r="281" spans="1:50">
      <c r="A281">
        <f t="shared" si="56"/>
        <v>260</v>
      </c>
      <c r="B281">
        <f>Summary!$E$44*(A281-0.5)</f>
        <v>2335.5</v>
      </c>
      <c r="C281" s="1">
        <f>IF(Summary!E$41=1,0,Summary!$E$31*(Summary!$E$41)*(1-Summary!$E$41)^$A280)</f>
        <v>1.0209538754718224E-26</v>
      </c>
      <c r="D281" s="1" t="str">
        <f>IF(A281&gt;Summary!$E$45,"",C281)</f>
        <v/>
      </c>
      <c r="G281">
        <f t="shared" si="57"/>
        <v>260</v>
      </c>
      <c r="H281">
        <f>Summary!$E$44*(G281-0.5)</f>
        <v>2335.5</v>
      </c>
      <c r="I281" s="1">
        <f>Summary!$E$32-SUM('Crossing Event Calculation'!$J$22:$J280)</f>
        <v>1.1102230246251565E-15</v>
      </c>
      <c r="J281" s="1">
        <f t="shared" si="58"/>
        <v>1.380283105797009E-16</v>
      </c>
      <c r="K281" s="27" t="str">
        <f>IF(G281&gt;Summary!$E$45,"",J281)</f>
        <v/>
      </c>
      <c r="N281">
        <f t="shared" si="59"/>
        <v>260</v>
      </c>
      <c r="O281">
        <f>Summary!$E$44*(N281-0.5)</f>
        <v>2335.5</v>
      </c>
      <c r="P281" s="1">
        <f>Summary!$E$32-SUM('Crossing Event Calculation'!$Q$22:$Q280)</f>
        <v>4.4258863240997925E-10</v>
      </c>
      <c r="Q281" s="1">
        <f t="shared" si="60"/>
        <v>3.5101279852339707E-11</v>
      </c>
      <c r="R281" s="27" t="str">
        <f>IF(N281&gt;Summary!$E$45,"",Q281)</f>
        <v/>
      </c>
      <c r="T281">
        <f t="shared" si="61"/>
        <v>260</v>
      </c>
      <c r="U281">
        <f>Summary!$E$44*(T281-0.5)</f>
        <v>2335.5</v>
      </c>
      <c r="V281" s="1">
        <f>Summary!$E$32-SUM('Crossing Event Calculation'!$W$22:$W280)</f>
        <v>5.3082473420174026E-6</v>
      </c>
      <c r="W281" s="1">
        <f t="shared" si="62"/>
        <v>2.4051899497188951E-7</v>
      </c>
      <c r="X281" s="27" t="str">
        <f>IF(T281&gt;Summary!$E$45,"",W281)</f>
        <v/>
      </c>
      <c r="AA281">
        <f t="shared" si="63"/>
        <v>260</v>
      </c>
      <c r="AB281">
        <f>Summary!$F$44*(AA281-0.5)</f>
        <v>1868.3999999999999</v>
      </c>
      <c r="AC281" s="1">
        <f>IF(Summary!F$41=1,0,Summary!$F$31*(Summary!$F$41)*(1-Summary!$F$41)^$A280)</f>
        <v>1.1498431820186307E-26</v>
      </c>
      <c r="AD281" s="1" t="str">
        <f>IF(AA281&gt;Summary!$F$45,"",AC281)</f>
        <v/>
      </c>
      <c r="AG281">
        <f t="shared" si="64"/>
        <v>260</v>
      </c>
      <c r="AH281">
        <f>Summary!$F$44*(AG281-0.5)</f>
        <v>1868.3999999999999</v>
      </c>
      <c r="AI281" s="1">
        <f>Summary!$F$32-SUM('Crossing Event Calculation'!$AJ$22:$AJ280)</f>
        <v>8.6708418223224726E-14</v>
      </c>
      <c r="AJ281" s="1">
        <f t="shared" si="67"/>
        <v>9.4823623922108459E-15</v>
      </c>
      <c r="AK281" s="27" t="str">
        <f>IF(AG281&gt;Summary!$F$45,"",AJ281)</f>
        <v/>
      </c>
      <c r="AN281">
        <f t="shared" si="65"/>
        <v>260</v>
      </c>
      <c r="AO281">
        <f>Summary!$F$44*(AN281-0.5)</f>
        <v>1868.3999999999999</v>
      </c>
      <c r="AP281" s="1">
        <f>Summary!$F$32-SUM('Crossing Event Calculation'!$AQ$22:$AQ280)</f>
        <v>1.7189836687414584E-7</v>
      </c>
      <c r="AQ281" s="1">
        <f t="shared" si="68"/>
        <v>9.9835105435103055E-9</v>
      </c>
      <c r="AR281" s="27" t="str">
        <f>IF(AN281&gt;Summary!$F$45,"",AQ281)</f>
        <v/>
      </c>
      <c r="AT281">
        <f t="shared" si="66"/>
        <v>260</v>
      </c>
      <c r="AU281">
        <f>Summary!$F$44*(AT281-0.5)</f>
        <v>1868.3999999999999</v>
      </c>
      <c r="AV281" s="1">
        <f>Summary!$F$32-SUM('Crossing Event Calculation'!$AW$22:$AW280)</f>
        <v>6.2397729408281144E-4</v>
      </c>
      <c r="AW281" s="1">
        <f t="shared" si="69"/>
        <v>1.7341973231763265E-5</v>
      </c>
      <c r="AX281" s="27" t="str">
        <f>IF(AT281&gt;Summary!$F$45,"",AW281)</f>
        <v/>
      </c>
    </row>
    <row r="282" spans="1:50">
      <c r="A282">
        <f t="shared" si="56"/>
        <v>261</v>
      </c>
      <c r="B282">
        <f>Summary!$E$44*(A282-0.5)</f>
        <v>2344.5</v>
      </c>
      <c r="C282" s="1">
        <f>IF(Summary!E$41=1,0,Summary!$E$31*(Summary!$E$41)*(1-Summary!$E$41)^$A281)</f>
        <v>8.1676310037745824E-27</v>
      </c>
      <c r="D282" s="1" t="str">
        <f>IF(A282&gt;Summary!$E$45,"",C282)</f>
        <v/>
      </c>
      <c r="G282">
        <f t="shared" si="57"/>
        <v>261</v>
      </c>
      <c r="H282">
        <f>Summary!$E$44*(G282-0.5)</f>
        <v>2344.5</v>
      </c>
      <c r="I282" s="1">
        <f>Summary!$E$32-SUM('Crossing Event Calculation'!$J$22:$J281)</f>
        <v>9.9920072216264089E-16</v>
      </c>
      <c r="J282" s="1">
        <f t="shared" si="58"/>
        <v>1.2422547952173081E-16</v>
      </c>
      <c r="K282" s="27" t="str">
        <f>IF(G282&gt;Summary!$E$45,"",J282)</f>
        <v/>
      </c>
      <c r="N282">
        <f t="shared" si="59"/>
        <v>261</v>
      </c>
      <c r="O282">
        <f>Summary!$E$44*(N282-0.5)</f>
        <v>2344.5</v>
      </c>
      <c r="P282" s="1">
        <f>Summary!$E$32-SUM('Crossing Event Calculation'!$Q$22:$Q281)</f>
        <v>4.0748737717422046E-10</v>
      </c>
      <c r="Q282" s="1">
        <f t="shared" si="60"/>
        <v>3.2317432972925386E-11</v>
      </c>
      <c r="R282" s="27" t="str">
        <f>IF(N282&gt;Summary!$E$45,"",Q282)</f>
        <v/>
      </c>
      <c r="T282">
        <f t="shared" si="61"/>
        <v>261</v>
      </c>
      <c r="U282">
        <f>Summary!$E$44*(T282-0.5)</f>
        <v>2344.5</v>
      </c>
      <c r="V282" s="1">
        <f>Summary!$E$32-SUM('Crossing Event Calculation'!$W$22:$W281)</f>
        <v>5.0677283470745849E-6</v>
      </c>
      <c r="W282" s="1">
        <f t="shared" si="62"/>
        <v>2.2962097473884781E-7</v>
      </c>
      <c r="X282" s="27" t="str">
        <f>IF(T282&gt;Summary!$E$45,"",W282)</f>
        <v/>
      </c>
      <c r="AA282">
        <f t="shared" si="63"/>
        <v>261</v>
      </c>
      <c r="AB282">
        <f>Summary!$F$44*(AA282-0.5)</f>
        <v>1875.6</v>
      </c>
      <c r="AC282" s="1">
        <f>IF(Summary!F$41=1,0,Summary!$F$31*(Summary!$F$41)*(1-Summary!$F$41)^$A281)</f>
        <v>9.1987454561490485E-27</v>
      </c>
      <c r="AD282" s="1" t="str">
        <f>IF(AA282&gt;Summary!$F$45,"",AC282)</f>
        <v/>
      </c>
      <c r="AG282">
        <f t="shared" si="64"/>
        <v>261</v>
      </c>
      <c r="AH282">
        <f>Summary!$F$44*(AG282-0.5)</f>
        <v>1875.6</v>
      </c>
      <c r="AI282" s="1">
        <f>Summary!$F$32-SUM('Crossing Event Calculation'!$AJ$22:$AJ281)</f>
        <v>7.7271522513910895E-14</v>
      </c>
      <c r="AJ282" s="1">
        <f t="shared" si="67"/>
        <v>8.4503511203313053E-15</v>
      </c>
      <c r="AK282" s="27" t="str">
        <f>IF(AG282&gt;Summary!$F$45,"",AJ282)</f>
        <v/>
      </c>
      <c r="AN282">
        <f t="shared" si="65"/>
        <v>261</v>
      </c>
      <c r="AO282">
        <f>Summary!$F$44*(AN282-0.5)</f>
        <v>1875.6</v>
      </c>
      <c r="AP282" s="1">
        <f>Summary!$F$32-SUM('Crossing Event Calculation'!$AQ$22:$AQ281)</f>
        <v>1.6191485630034919E-7</v>
      </c>
      <c r="AQ282" s="1">
        <f t="shared" si="68"/>
        <v>9.4036883794770742E-9</v>
      </c>
      <c r="AR282" s="27" t="str">
        <f>IF(AN282&gt;Summary!$F$45,"",AQ282)</f>
        <v/>
      </c>
      <c r="AT282">
        <f t="shared" si="66"/>
        <v>261</v>
      </c>
      <c r="AU282">
        <f>Summary!$F$44*(AT282-0.5)</f>
        <v>1875.6</v>
      </c>
      <c r="AV282" s="1">
        <f>Summary!$F$32-SUM('Crossing Event Calculation'!$AW$22:$AW281)</f>
        <v>6.0663532085103444E-4</v>
      </c>
      <c r="AW282" s="1">
        <f t="shared" si="69"/>
        <v>1.6859994098189985E-5</v>
      </c>
      <c r="AX282" s="27" t="str">
        <f>IF(AT282&gt;Summary!$F$45,"",AW282)</f>
        <v/>
      </c>
    </row>
    <row r="283" spans="1:50">
      <c r="A283">
        <f t="shared" si="56"/>
        <v>262</v>
      </c>
      <c r="B283">
        <f>Summary!$E$44*(A283-0.5)</f>
        <v>2353.5</v>
      </c>
      <c r="C283" s="1">
        <f>IF(Summary!E$41=1,0,Summary!$E$31*(Summary!$E$41)*(1-Summary!$E$41)^$A282)</f>
        <v>6.5341048030196662E-27</v>
      </c>
      <c r="D283" s="1" t="str">
        <f>IF(A283&gt;Summary!$E$45,"",C283)</f>
        <v/>
      </c>
      <c r="G283">
        <f t="shared" si="57"/>
        <v>262</v>
      </c>
      <c r="H283">
        <f>Summary!$E$44*(G283-0.5)</f>
        <v>2353.5</v>
      </c>
      <c r="I283" s="1">
        <f>Summary!$E$32-SUM('Crossing Event Calculation'!$J$22:$J282)</f>
        <v>8.8817841970012523E-16</v>
      </c>
      <c r="J283" s="1">
        <f t="shared" si="58"/>
        <v>1.1042264846376073E-16</v>
      </c>
      <c r="K283" s="27" t="str">
        <f>IF(G283&gt;Summary!$E$45,"",J283)</f>
        <v/>
      </c>
      <c r="N283">
        <f t="shared" si="59"/>
        <v>262</v>
      </c>
      <c r="O283">
        <f>Summary!$E$44*(N283-0.5)</f>
        <v>2353.5</v>
      </c>
      <c r="P283" s="1">
        <f>Summary!$E$32-SUM('Crossing Event Calculation'!$Q$22:$Q282)</f>
        <v>3.7516989515040677E-10</v>
      </c>
      <c r="Q283" s="1">
        <f t="shared" si="60"/>
        <v>2.9754364476421304E-11</v>
      </c>
      <c r="R283" s="27" t="str">
        <f>IF(N283&gt;Summary!$E$45,"",Q283)</f>
        <v/>
      </c>
      <c r="T283">
        <f t="shared" si="61"/>
        <v>262</v>
      </c>
      <c r="U283">
        <f>Summary!$E$44*(T283-0.5)</f>
        <v>2353.5</v>
      </c>
      <c r="V283" s="1">
        <f>Summary!$E$32-SUM('Crossing Event Calculation'!$W$22:$W282)</f>
        <v>4.838107372284739E-6</v>
      </c>
      <c r="W283" s="1">
        <f t="shared" si="62"/>
        <v>2.1921674853714828E-7</v>
      </c>
      <c r="X283" s="27" t="str">
        <f>IF(T283&gt;Summary!$E$45,"",W283)</f>
        <v/>
      </c>
      <c r="AA283">
        <f t="shared" si="63"/>
        <v>262</v>
      </c>
      <c r="AB283">
        <f>Summary!$F$44*(AA283-0.5)</f>
        <v>1882.7999999999997</v>
      </c>
      <c r="AC283" s="1">
        <f>IF(Summary!F$41=1,0,Summary!$F$31*(Summary!$F$41)*(1-Summary!$F$41)^$A282)</f>
        <v>7.3589963649192402E-27</v>
      </c>
      <c r="AD283" s="1" t="str">
        <f>IF(AA283&gt;Summary!$F$45,"",AC283)</f>
        <v/>
      </c>
      <c r="AG283">
        <f t="shared" si="64"/>
        <v>262</v>
      </c>
      <c r="AH283">
        <f>Summary!$F$44*(AG283-0.5)</f>
        <v>1882.7999999999997</v>
      </c>
      <c r="AI283" s="1">
        <f>Summary!$F$32-SUM('Crossing Event Calculation'!$AJ$22:$AJ282)</f>
        <v>6.8833827526759706E-14</v>
      </c>
      <c r="AJ283" s="1">
        <f t="shared" si="67"/>
        <v>7.5276116301801851E-15</v>
      </c>
      <c r="AK283" s="27" t="str">
        <f>IF(AG283&gt;Summary!$F$45,"",AJ283)</f>
        <v/>
      </c>
      <c r="AN283">
        <f t="shared" si="65"/>
        <v>262</v>
      </c>
      <c r="AO283">
        <f>Summary!$F$44*(AN283-0.5)</f>
        <v>1882.7999999999997</v>
      </c>
      <c r="AP283" s="1">
        <f>Summary!$F$32-SUM('Crossing Event Calculation'!$AQ$22:$AQ282)</f>
        <v>1.5251116791681341E-7</v>
      </c>
      <c r="AQ283" s="1">
        <f t="shared" si="68"/>
        <v>8.857541119138936E-9</v>
      </c>
      <c r="AR283" s="27" t="str">
        <f>IF(AN283&gt;Summary!$F$45,"",AQ283)</f>
        <v/>
      </c>
      <c r="AT283">
        <f t="shared" si="66"/>
        <v>262</v>
      </c>
      <c r="AU283">
        <f>Summary!$F$44*(AT283-0.5)</f>
        <v>1882.7999999999997</v>
      </c>
      <c r="AV283" s="1">
        <f>Summary!$F$32-SUM('Crossing Event Calculation'!$AW$22:$AW282)</f>
        <v>5.897753267528616E-4</v>
      </c>
      <c r="AW283" s="1">
        <f t="shared" si="69"/>
        <v>1.6391410434792458E-5</v>
      </c>
      <c r="AX283" s="27" t="str">
        <f>IF(AT283&gt;Summary!$F$45,"",AW283)</f>
        <v/>
      </c>
    </row>
    <row r="284" spans="1:50">
      <c r="A284">
        <f t="shared" si="56"/>
        <v>263</v>
      </c>
      <c r="B284">
        <f>Summary!$E$44*(A284-0.5)</f>
        <v>2362.5</v>
      </c>
      <c r="C284" s="1">
        <f>IF(Summary!E$41=1,0,Summary!$E$31*(Summary!$E$41)*(1-Summary!$E$41)^$A283)</f>
        <v>5.2272838424157335E-27</v>
      </c>
      <c r="D284" s="1" t="str">
        <f>IF(A284&gt;Summary!$E$45,"",C284)</f>
        <v/>
      </c>
      <c r="G284">
        <f t="shared" si="57"/>
        <v>263</v>
      </c>
      <c r="H284">
        <f>Summary!$E$44*(G284-0.5)</f>
        <v>2362.5</v>
      </c>
      <c r="I284" s="1">
        <f>Summary!$E$32-SUM('Crossing Event Calculation'!$J$22:$J283)</f>
        <v>0</v>
      </c>
      <c r="J284" s="1">
        <f t="shared" si="58"/>
        <v>0</v>
      </c>
      <c r="K284" s="27" t="str">
        <f>IF(G284&gt;Summary!$E$45,"",J284)</f>
        <v/>
      </c>
      <c r="N284">
        <f t="shared" si="59"/>
        <v>263</v>
      </c>
      <c r="O284">
        <f>Summary!$E$44*(N284-0.5)</f>
        <v>2362.5</v>
      </c>
      <c r="P284" s="1">
        <f>Summary!$E$32-SUM('Crossing Event Calculation'!$Q$22:$Q283)</f>
        <v>3.4541558502354519E-10</v>
      </c>
      <c r="Q284" s="1">
        <f t="shared" si="60"/>
        <v>2.7394578684162614E-11</v>
      </c>
      <c r="R284" s="27" t="str">
        <f>IF(N284&gt;Summary!$E$45,"",Q284)</f>
        <v/>
      </c>
      <c r="T284">
        <f t="shared" si="61"/>
        <v>263</v>
      </c>
      <c r="U284">
        <f>Summary!$E$44*(T284-0.5)</f>
        <v>2362.5</v>
      </c>
      <c r="V284" s="1">
        <f>Summary!$E$32-SUM('Crossing Event Calculation'!$W$22:$W283)</f>
        <v>4.6188906237532024E-6</v>
      </c>
      <c r="W284" s="1">
        <f t="shared" si="62"/>
        <v>2.0928394235073343E-7</v>
      </c>
      <c r="X284" s="27" t="str">
        <f>IF(T284&gt;Summary!$E$45,"",W284)</f>
        <v/>
      </c>
      <c r="AA284">
        <f t="shared" si="63"/>
        <v>263</v>
      </c>
      <c r="AB284">
        <f>Summary!$F$44*(AA284-0.5)</f>
        <v>1889.9999999999998</v>
      </c>
      <c r="AC284" s="1">
        <f>IF(Summary!F$41=1,0,Summary!$F$31*(Summary!$F$41)*(1-Summary!$F$41)^$A283)</f>
        <v>5.8871970919353916E-27</v>
      </c>
      <c r="AD284" s="1" t="str">
        <f>IF(AA284&gt;Summary!$F$45,"",AC284)</f>
        <v/>
      </c>
      <c r="AG284">
        <f t="shared" si="64"/>
        <v>263</v>
      </c>
      <c r="AH284">
        <f>Summary!$F$44*(AG284-0.5)</f>
        <v>1889.9999999999998</v>
      </c>
      <c r="AI284" s="1">
        <f>Summary!$F$32-SUM('Crossing Event Calculation'!$AJ$22:$AJ283)</f>
        <v>6.1284310959308641E-14</v>
      </c>
      <c r="AJ284" s="1">
        <f t="shared" si="67"/>
        <v>6.7020026126765522E-15</v>
      </c>
      <c r="AK284" s="27" t="str">
        <f>IF(AG284&gt;Summary!$F$45,"",AJ284)</f>
        <v/>
      </c>
      <c r="AN284">
        <f t="shared" si="65"/>
        <v>263</v>
      </c>
      <c r="AO284">
        <f>Summary!$F$44*(AN284-0.5)</f>
        <v>1889.9999999999998</v>
      </c>
      <c r="AP284" s="1">
        <f>Summary!$F$32-SUM('Crossing Event Calculation'!$AQ$22:$AQ283)</f>
        <v>1.4365362677182247E-7</v>
      </c>
      <c r="AQ284" s="1">
        <f t="shared" si="68"/>
        <v>8.3431129892001797E-9</v>
      </c>
      <c r="AR284" s="27" t="str">
        <f>IF(AN284&gt;Summary!$F$45,"",AQ284)</f>
        <v/>
      </c>
      <c r="AT284">
        <f t="shared" si="66"/>
        <v>263</v>
      </c>
      <c r="AU284">
        <f>Summary!$F$44*(AT284-0.5)</f>
        <v>1889.9999999999998</v>
      </c>
      <c r="AV284" s="1">
        <f>Summary!$F$32-SUM('Crossing Event Calculation'!$AW$22:$AW283)</f>
        <v>5.7338391631811536E-4</v>
      </c>
      <c r="AW284" s="1">
        <f t="shared" si="69"/>
        <v>1.5935849946156332E-5</v>
      </c>
      <c r="AX284" s="27" t="str">
        <f>IF(AT284&gt;Summary!$F$45,"",AW284)</f>
        <v/>
      </c>
    </row>
    <row r="285" spans="1:50">
      <c r="A285">
        <f t="shared" si="56"/>
        <v>264</v>
      </c>
      <c r="B285">
        <f>Summary!$E$44*(A285-0.5)</f>
        <v>2371.5</v>
      </c>
      <c r="C285" s="1">
        <f>IF(Summary!E$41=1,0,Summary!$E$31*(Summary!$E$41)*(1-Summary!$E$41)^$A284)</f>
        <v>4.181827073932587E-27</v>
      </c>
      <c r="D285" s="1" t="str">
        <f>IF(A285&gt;Summary!$E$45,"",C285)</f>
        <v/>
      </c>
      <c r="G285">
        <f t="shared" si="57"/>
        <v>264</v>
      </c>
      <c r="H285">
        <f>Summary!$E$44*(G285-0.5)</f>
        <v>2371.5</v>
      </c>
      <c r="I285" s="1">
        <f>Summary!$E$32-SUM('Crossing Event Calculation'!$J$22:$J284)</f>
        <v>0</v>
      </c>
      <c r="J285" s="1">
        <f t="shared" si="58"/>
        <v>0</v>
      </c>
      <c r="K285" s="27" t="str">
        <f>IF(G285&gt;Summary!$E$45,"",J285)</f>
        <v/>
      </c>
      <c r="N285">
        <f t="shared" si="59"/>
        <v>264</v>
      </c>
      <c r="O285">
        <f>Summary!$E$44*(N285-0.5)</f>
        <v>2371.5</v>
      </c>
      <c r="P285" s="1">
        <f>Summary!$E$32-SUM('Crossing Event Calculation'!$Q$22:$Q284)</f>
        <v>3.1802105393552438E-10</v>
      </c>
      <c r="Q285" s="1">
        <f t="shared" si="60"/>
        <v>2.5221944703691322E-11</v>
      </c>
      <c r="R285" s="27" t="str">
        <f>IF(N285&gt;Summary!$E$45,"",Q285)</f>
        <v/>
      </c>
      <c r="T285">
        <f t="shared" si="61"/>
        <v>264</v>
      </c>
      <c r="U285">
        <f>Summary!$E$44*(T285-0.5)</f>
        <v>2371.5</v>
      </c>
      <c r="V285" s="1">
        <f>Summary!$E$32-SUM('Crossing Event Calculation'!$W$22:$W284)</f>
        <v>4.4096066813548163E-6</v>
      </c>
      <c r="W285" s="1">
        <f t="shared" si="62"/>
        <v>1.9980119592876958E-7</v>
      </c>
      <c r="X285" s="27" t="str">
        <f>IF(T285&gt;Summary!$E$45,"",W285)</f>
        <v/>
      </c>
      <c r="AA285">
        <f t="shared" si="63"/>
        <v>264</v>
      </c>
      <c r="AB285">
        <f>Summary!$F$44*(AA285-0.5)</f>
        <v>1897.1999999999998</v>
      </c>
      <c r="AC285" s="1">
        <f>IF(Summary!F$41=1,0,Summary!$F$31*(Summary!$F$41)*(1-Summary!$F$41)^$A284)</f>
        <v>4.7097576735483143E-27</v>
      </c>
      <c r="AD285" s="1" t="str">
        <f>IF(AA285&gt;Summary!$F$45,"",AC285)</f>
        <v/>
      </c>
      <c r="AG285">
        <f t="shared" si="64"/>
        <v>264</v>
      </c>
      <c r="AH285">
        <f>Summary!$F$44*(AG285-0.5)</f>
        <v>1897.1999999999998</v>
      </c>
      <c r="AI285" s="1">
        <f>Summary!$F$32-SUM('Crossing Event Calculation'!$AJ$22:$AJ284)</f>
        <v>5.4622972811557702E-14</v>
      </c>
      <c r="AJ285" s="1">
        <f t="shared" si="67"/>
        <v>5.9735240678204051E-15</v>
      </c>
      <c r="AK285" s="27" t="str">
        <f>IF(AG285&gt;Summary!$F$45,"",AJ285)</f>
        <v/>
      </c>
      <c r="AN285">
        <f t="shared" si="65"/>
        <v>264</v>
      </c>
      <c r="AO285">
        <f>Summary!$F$44*(AN285-0.5)</f>
        <v>1897.1999999999998</v>
      </c>
      <c r="AP285" s="1">
        <f>Summary!$F$32-SUM('Crossing Event Calculation'!$AQ$22:$AQ284)</f>
        <v>1.3531051379356285E-7</v>
      </c>
      <c r="AQ285" s="1">
        <f t="shared" si="68"/>
        <v>7.8585618099261181E-9</v>
      </c>
      <c r="AR285" s="27" t="str">
        <f>IF(AN285&gt;Summary!$F$45,"",AQ285)</f>
        <v/>
      </c>
      <c r="AT285">
        <f t="shared" si="66"/>
        <v>264</v>
      </c>
      <c r="AU285">
        <f>Summary!$F$44*(AT285-0.5)</f>
        <v>1897.1999999999998</v>
      </c>
      <c r="AV285" s="1">
        <f>Summary!$F$32-SUM('Crossing Event Calculation'!$AW$22:$AW284)</f>
        <v>5.574480663719239E-4</v>
      </c>
      <c r="AW285" s="1">
        <f t="shared" si="69"/>
        <v>1.5492950683934824E-5</v>
      </c>
      <c r="AX285" s="27" t="str">
        <f>IF(AT285&gt;Summary!$F$45,"",AW285)</f>
        <v/>
      </c>
    </row>
    <row r="286" spans="1:50">
      <c r="A286">
        <f t="shared" si="56"/>
        <v>265</v>
      </c>
      <c r="B286">
        <f>Summary!$E$44*(A286-0.5)</f>
        <v>2380.5</v>
      </c>
      <c r="C286" s="1">
        <f>IF(Summary!E$41=1,0,Summary!$E$31*(Summary!$E$41)*(1-Summary!$E$41)^$A285)</f>
        <v>3.3454616591460701E-27</v>
      </c>
      <c r="D286" s="1" t="str">
        <f>IF(A286&gt;Summary!$E$45,"",C286)</f>
        <v/>
      </c>
      <c r="G286">
        <f t="shared" si="57"/>
        <v>265</v>
      </c>
      <c r="H286">
        <f>Summary!$E$44*(G286-0.5)</f>
        <v>2380.5</v>
      </c>
      <c r="I286" s="1">
        <f>Summary!$E$32-SUM('Crossing Event Calculation'!$J$22:$J285)</f>
        <v>0</v>
      </c>
      <c r="J286" s="1">
        <f t="shared" si="58"/>
        <v>0</v>
      </c>
      <c r="K286" s="27" t="str">
        <f>IF(G286&gt;Summary!$E$45,"",J286)</f>
        <v/>
      </c>
      <c r="N286">
        <f t="shared" si="59"/>
        <v>265</v>
      </c>
      <c r="O286">
        <f>Summary!$E$44*(N286-0.5)</f>
        <v>2380.5</v>
      </c>
      <c r="P286" s="1">
        <f>Summary!$E$32-SUM('Crossing Event Calculation'!$Q$22:$Q285)</f>
        <v>2.9279911828439253E-10</v>
      </c>
      <c r="Q286" s="1">
        <f t="shared" si="60"/>
        <v>2.322161718310559E-11</v>
      </c>
      <c r="R286" s="27" t="str">
        <f>IF(N286&gt;Summary!$E$45,"",Q286)</f>
        <v/>
      </c>
      <c r="T286">
        <f t="shared" si="61"/>
        <v>265</v>
      </c>
      <c r="U286">
        <f>Summary!$E$44*(T286-0.5)</f>
        <v>2380.5</v>
      </c>
      <c r="V286" s="1">
        <f>Summary!$E$32-SUM('Crossing Event Calculation'!$W$22:$W285)</f>
        <v>4.2098054854333711E-6</v>
      </c>
      <c r="W286" s="1">
        <f t="shared" si="62"/>
        <v>1.9074811687255818E-7</v>
      </c>
      <c r="X286" s="27" t="str">
        <f>IF(T286&gt;Summary!$E$45,"",W286)</f>
        <v/>
      </c>
      <c r="AA286">
        <f t="shared" si="63"/>
        <v>265</v>
      </c>
      <c r="AB286">
        <f>Summary!$F$44*(AA286-0.5)</f>
        <v>1904.3999999999999</v>
      </c>
      <c r="AC286" s="1">
        <f>IF(Summary!F$41=1,0,Summary!$F$31*(Summary!$F$41)*(1-Summary!$F$41)^$A285)</f>
        <v>3.7678061388386519E-27</v>
      </c>
      <c r="AD286" s="1" t="str">
        <f>IF(AA286&gt;Summary!$F$45,"",AC286)</f>
        <v/>
      </c>
      <c r="AG286">
        <f t="shared" si="64"/>
        <v>265</v>
      </c>
      <c r="AH286">
        <f>Summary!$F$44*(AG286-0.5)</f>
        <v>1904.3999999999999</v>
      </c>
      <c r="AI286" s="1">
        <f>Summary!$F$32-SUM('Crossing Event Calculation'!$AJ$22:$AJ285)</f>
        <v>4.8627768478581856E-14</v>
      </c>
      <c r="AJ286" s="1">
        <f t="shared" si="67"/>
        <v>5.3178933774498725E-15</v>
      </c>
      <c r="AK286" s="27" t="str">
        <f>IF(AG286&gt;Summary!$F$45,"",AJ286)</f>
        <v/>
      </c>
      <c r="AN286">
        <f t="shared" si="65"/>
        <v>265</v>
      </c>
      <c r="AO286">
        <f>Summary!$F$44*(AN286-0.5)</f>
        <v>1904.3999999999999</v>
      </c>
      <c r="AP286" s="1">
        <f>Summary!$F$32-SUM('Crossing Event Calculation'!$AQ$22:$AQ285)</f>
        <v>1.2745195199226345E-7</v>
      </c>
      <c r="AQ286" s="1">
        <f t="shared" si="68"/>
        <v>7.4021523859928408E-9</v>
      </c>
      <c r="AR286" s="27" t="str">
        <f>IF(AN286&gt;Summary!$F$45,"",AQ286)</f>
        <v/>
      </c>
      <c r="AT286">
        <f t="shared" si="66"/>
        <v>265</v>
      </c>
      <c r="AU286">
        <f>Summary!$F$44*(AT286-0.5)</f>
        <v>1904.3999999999999</v>
      </c>
      <c r="AV286" s="1">
        <f>Summary!$F$32-SUM('Crossing Event Calculation'!$AW$22:$AW285)</f>
        <v>5.4195511568799759E-4</v>
      </c>
      <c r="AW286" s="1">
        <f t="shared" si="69"/>
        <v>1.5062360759286028E-5</v>
      </c>
      <c r="AX286" s="27" t="str">
        <f>IF(AT286&gt;Summary!$F$45,"",AW286)</f>
        <v/>
      </c>
    </row>
    <row r="287" spans="1:50">
      <c r="A287">
        <f t="shared" si="56"/>
        <v>266</v>
      </c>
      <c r="B287">
        <f>Summary!$E$44*(A287-0.5)</f>
        <v>2389.5</v>
      </c>
      <c r="C287" s="1">
        <f>IF(Summary!E$41=1,0,Summary!$E$31*(Summary!$E$41)*(1-Summary!$E$41)^$A286)</f>
        <v>2.6763693273168563E-27</v>
      </c>
      <c r="D287" s="1" t="str">
        <f>IF(A287&gt;Summary!$E$45,"",C287)</f>
        <v/>
      </c>
      <c r="G287">
        <f t="shared" si="57"/>
        <v>266</v>
      </c>
      <c r="H287">
        <f>Summary!$E$44*(G287-0.5)</f>
        <v>2389.5</v>
      </c>
      <c r="I287" s="1">
        <f>Summary!$E$32-SUM('Crossing Event Calculation'!$J$22:$J286)</f>
        <v>0</v>
      </c>
      <c r="J287" s="1">
        <f t="shared" si="58"/>
        <v>0</v>
      </c>
      <c r="K287" s="27" t="str">
        <f>IF(G287&gt;Summary!$E$45,"",J287)</f>
        <v/>
      </c>
      <c r="N287">
        <f t="shared" si="59"/>
        <v>266</v>
      </c>
      <c r="O287">
        <f>Summary!$E$44*(N287-0.5)</f>
        <v>2389.5</v>
      </c>
      <c r="P287" s="1">
        <f>Summary!$E$32-SUM('Crossing Event Calculation'!$Q$22:$Q286)</f>
        <v>2.6957747145672784E-10</v>
      </c>
      <c r="Q287" s="1">
        <f t="shared" si="60"/>
        <v>2.1379930650192108E-11</v>
      </c>
      <c r="R287" s="27" t="str">
        <f>IF(N287&gt;Summary!$E$45,"",Q287)</f>
        <v/>
      </c>
      <c r="T287">
        <f t="shared" si="61"/>
        <v>266</v>
      </c>
      <c r="U287">
        <f>Summary!$E$44*(T287-0.5)</f>
        <v>2389.5</v>
      </c>
      <c r="V287" s="1">
        <f>Summary!$E$32-SUM('Crossing Event Calculation'!$W$22:$W286)</f>
        <v>4.0190573685761066E-6</v>
      </c>
      <c r="W287" s="1">
        <f t="shared" si="62"/>
        <v>1.8210523676481745E-7</v>
      </c>
      <c r="X287" s="27" t="str">
        <f>IF(T287&gt;Summary!$E$45,"",W287)</f>
        <v/>
      </c>
      <c r="AA287">
        <f t="shared" si="63"/>
        <v>266</v>
      </c>
      <c r="AB287">
        <f>Summary!$F$44*(AA287-0.5)</f>
        <v>1911.6</v>
      </c>
      <c r="AC287" s="1">
        <f>IF(Summary!F$41=1,0,Summary!$F$31*(Summary!$F$41)*(1-Summary!$F$41)^$A286)</f>
        <v>3.0142449110709214E-27</v>
      </c>
      <c r="AD287" s="1" t="str">
        <f>IF(AA287&gt;Summary!$F$45,"",AC287)</f>
        <v/>
      </c>
      <c r="AG287">
        <f t="shared" si="64"/>
        <v>266</v>
      </c>
      <c r="AH287">
        <f>Summary!$F$44*(AG287-0.5)</f>
        <v>1911.6</v>
      </c>
      <c r="AI287" s="1">
        <f>Summary!$F$32-SUM('Crossing Event Calculation'!$AJ$22:$AJ286)</f>
        <v>4.3298697960381105E-14</v>
      </c>
      <c r="AJ287" s="1">
        <f t="shared" si="67"/>
        <v>4.7351105415649553E-15</v>
      </c>
      <c r="AK287" s="27" t="str">
        <f>IF(AG287&gt;Summary!$F$45,"",AJ287)</f>
        <v/>
      </c>
      <c r="AN287">
        <f t="shared" si="65"/>
        <v>266</v>
      </c>
      <c r="AO287">
        <f>Summary!$F$44*(AN287-0.5)</f>
        <v>1911.6</v>
      </c>
      <c r="AP287" s="1">
        <f>Summary!$F$32-SUM('Crossing Event Calculation'!$AQ$22:$AQ286)</f>
        <v>1.2004979965674067E-7</v>
      </c>
      <c r="AQ287" s="1">
        <f t="shared" si="68"/>
        <v>6.9722503035578989E-9</v>
      </c>
      <c r="AR287" s="27" t="str">
        <f>IF(AN287&gt;Summary!$F$45,"",AQ287)</f>
        <v/>
      </c>
      <c r="AT287">
        <f t="shared" si="66"/>
        <v>266</v>
      </c>
      <c r="AU287">
        <f>Summary!$F$44*(AT287-0.5)</f>
        <v>1911.6</v>
      </c>
      <c r="AV287" s="1">
        <f>Summary!$F$32-SUM('Crossing Event Calculation'!$AW$22:$AW286)</f>
        <v>5.2689275492867615E-4</v>
      </c>
      <c r="AW287" s="1">
        <f t="shared" si="69"/>
        <v>1.4643738063280287E-5</v>
      </c>
      <c r="AX287" s="27" t="str">
        <f>IF(AT287&gt;Summary!$F$45,"",AW287)</f>
        <v/>
      </c>
    </row>
    <row r="288" spans="1:50">
      <c r="A288">
        <f t="shared" si="56"/>
        <v>267</v>
      </c>
      <c r="B288">
        <f>Summary!$E$44*(A288-0.5)</f>
        <v>2398.5</v>
      </c>
      <c r="C288" s="1">
        <f>IF(Summary!E$41=1,0,Summary!$E$31*(Summary!$E$41)*(1-Summary!$E$41)^$A287)</f>
        <v>2.1410954618534855E-27</v>
      </c>
      <c r="D288" s="1" t="str">
        <f>IF(A288&gt;Summary!$E$45,"",C288)</f>
        <v/>
      </c>
      <c r="G288">
        <f t="shared" si="57"/>
        <v>267</v>
      </c>
      <c r="H288">
        <f>Summary!$E$44*(G288-0.5)</f>
        <v>2398.5</v>
      </c>
      <c r="I288" s="1">
        <f>Summary!$E$32-SUM('Crossing Event Calculation'!$J$22:$J287)</f>
        <v>0</v>
      </c>
      <c r="J288" s="1">
        <f t="shared" si="58"/>
        <v>0</v>
      </c>
      <c r="K288" s="27" t="str">
        <f>IF(G288&gt;Summary!$E$45,"",J288)</f>
        <v/>
      </c>
      <c r="N288">
        <f t="shared" si="59"/>
        <v>267</v>
      </c>
      <c r="O288">
        <f>Summary!$E$44*(N288-0.5)</f>
        <v>2398.5</v>
      </c>
      <c r="P288" s="1">
        <f>Summary!$E$32-SUM('Crossing Event Calculation'!$Q$22:$Q287)</f>
        <v>2.4819757360461381E-10</v>
      </c>
      <c r="Q288" s="1">
        <f t="shared" si="60"/>
        <v>1.9684311461703051E-11</v>
      </c>
      <c r="R288" s="27" t="str">
        <f>IF(N288&gt;Summary!$E$45,"",Q288)</f>
        <v/>
      </c>
      <c r="T288">
        <f t="shared" si="61"/>
        <v>267</v>
      </c>
      <c r="U288">
        <f>Summary!$E$44*(T288-0.5)</f>
        <v>2398.5</v>
      </c>
      <c r="V288" s="1">
        <f>Summary!$E$32-SUM('Crossing Event Calculation'!$W$22:$W287)</f>
        <v>3.8369521317971333E-6</v>
      </c>
      <c r="W288" s="1">
        <f t="shared" si="62"/>
        <v>1.7385396931115158E-7</v>
      </c>
      <c r="X288" s="27" t="str">
        <f>IF(T288&gt;Summary!$E$45,"",W288)</f>
        <v/>
      </c>
      <c r="AA288">
        <f t="shared" si="63"/>
        <v>267</v>
      </c>
      <c r="AB288">
        <f>Summary!$F$44*(AA288-0.5)</f>
        <v>1918.7999999999997</v>
      </c>
      <c r="AC288" s="1">
        <f>IF(Summary!F$41=1,0,Summary!$F$31*(Summary!$F$41)*(1-Summary!$F$41)^$A287)</f>
        <v>2.4113959288567376E-27</v>
      </c>
      <c r="AD288" s="1" t="str">
        <f>IF(AA288&gt;Summary!$F$45,"",AC288)</f>
        <v/>
      </c>
      <c r="AG288">
        <f t="shared" si="64"/>
        <v>267</v>
      </c>
      <c r="AH288">
        <f>Summary!$F$44*(AG288-0.5)</f>
        <v>1918.7999999999997</v>
      </c>
      <c r="AI288" s="1">
        <f>Summary!$F$32-SUM('Crossing Event Calculation'!$AJ$22:$AJ287)</f>
        <v>3.8524738954492932E-14</v>
      </c>
      <c r="AJ288" s="1">
        <f t="shared" si="67"/>
        <v>4.2130342510847167E-15</v>
      </c>
      <c r="AK288" s="27" t="str">
        <f>IF(AG288&gt;Summary!$F$45,"",AJ288)</f>
        <v/>
      </c>
      <c r="AN288">
        <f t="shared" si="65"/>
        <v>267</v>
      </c>
      <c r="AO288">
        <f>Summary!$F$44*(AN288-0.5)</f>
        <v>1918.7999999999997</v>
      </c>
      <c r="AP288" s="1">
        <f>Summary!$F$32-SUM('Crossing Event Calculation'!$AQ$22:$AQ287)</f>
        <v>1.1307754932410319E-7</v>
      </c>
      <c r="AQ288" s="1">
        <f t="shared" si="68"/>
        <v>6.5673160626244628E-9</v>
      </c>
      <c r="AR288" s="27" t="str">
        <f>IF(AN288&gt;Summary!$F$45,"",AQ288)</f>
        <v/>
      </c>
      <c r="AT288">
        <f t="shared" si="66"/>
        <v>267</v>
      </c>
      <c r="AU288">
        <f>Summary!$F$44*(AT288-0.5)</f>
        <v>1918.7999999999997</v>
      </c>
      <c r="AV288" s="1">
        <f>Summary!$F$32-SUM('Crossing Event Calculation'!$AW$22:$AW287)</f>
        <v>5.1224901686541813E-4</v>
      </c>
      <c r="AW288" s="1">
        <f t="shared" si="69"/>
        <v>1.4236749995101848E-5</v>
      </c>
      <c r="AX288" s="27" t="str">
        <f>IF(AT288&gt;Summary!$F$45,"",AW288)</f>
        <v/>
      </c>
    </row>
    <row r="289" spans="1:50">
      <c r="A289">
        <f t="shared" si="56"/>
        <v>268</v>
      </c>
      <c r="B289">
        <f>Summary!$E$44*(A289-0.5)</f>
        <v>2407.5</v>
      </c>
      <c r="C289" s="1">
        <f>IF(Summary!E$41=1,0,Summary!$E$31*(Summary!$E$41)*(1-Summary!$E$41)^$A288)</f>
        <v>1.7128763694827883E-27</v>
      </c>
      <c r="D289" s="1" t="str">
        <f>IF(A289&gt;Summary!$E$45,"",C289)</f>
        <v/>
      </c>
      <c r="G289">
        <f t="shared" si="57"/>
        <v>268</v>
      </c>
      <c r="H289">
        <f>Summary!$E$44*(G289-0.5)</f>
        <v>2407.5</v>
      </c>
      <c r="I289" s="1">
        <f>Summary!$E$32-SUM('Crossing Event Calculation'!$J$22:$J288)</f>
        <v>0</v>
      </c>
      <c r="J289" s="1">
        <f t="shared" si="58"/>
        <v>0</v>
      </c>
      <c r="K289" s="27" t="str">
        <f>IF(G289&gt;Summary!$E$45,"",J289)</f>
        <v/>
      </c>
      <c r="N289">
        <f t="shared" si="59"/>
        <v>268</v>
      </c>
      <c r="O289">
        <f>Summary!$E$44*(N289-0.5)</f>
        <v>2407.5</v>
      </c>
      <c r="P289" s="1">
        <f>Summary!$E$32-SUM('Crossing Event Calculation'!$Q$22:$Q288)</f>
        <v>2.2851320835570732E-10</v>
      </c>
      <c r="Q289" s="1">
        <f t="shared" si="60"/>
        <v>1.8123163337416163E-11</v>
      </c>
      <c r="R289" s="27" t="str">
        <f>IF(N289&gt;Summary!$E$45,"",Q289)</f>
        <v/>
      </c>
      <c r="T289">
        <f t="shared" si="61"/>
        <v>268</v>
      </c>
      <c r="U289">
        <f>Summary!$E$44*(T289-0.5)</f>
        <v>2407.5</v>
      </c>
      <c r="V289" s="1">
        <f>Summary!$E$32-SUM('Crossing Event Calculation'!$W$22:$W288)</f>
        <v>3.6630981624652392E-6</v>
      </c>
      <c r="W289" s="1">
        <f t="shared" si="62"/>
        <v>1.6597657037297606E-7</v>
      </c>
      <c r="X289" s="27" t="str">
        <f>IF(T289&gt;Summary!$E$45,"",W289)</f>
        <v/>
      </c>
      <c r="AA289">
        <f t="shared" si="63"/>
        <v>268</v>
      </c>
      <c r="AB289">
        <f>Summary!$F$44*(AA289-0.5)</f>
        <v>1925.9999999999998</v>
      </c>
      <c r="AC289" s="1">
        <f>IF(Summary!F$41=1,0,Summary!$F$31*(Summary!$F$41)*(1-Summary!$F$41)^$A288)</f>
        <v>1.9291167430853903E-27</v>
      </c>
      <c r="AD289" s="1" t="str">
        <f>IF(AA289&gt;Summary!$F$45,"",AC289)</f>
        <v/>
      </c>
      <c r="AG289">
        <f t="shared" si="64"/>
        <v>268</v>
      </c>
      <c r="AH289">
        <f>Summary!$F$44*(AG289-0.5)</f>
        <v>1925.9999999999998</v>
      </c>
      <c r="AI289" s="1">
        <f>Summary!$F$32-SUM('Crossing Event Calculation'!$AJ$22:$AJ288)</f>
        <v>3.4305891460917337E-14</v>
      </c>
      <c r="AJ289" s="1">
        <f t="shared" si="67"/>
        <v>3.7516645060091565E-15</v>
      </c>
      <c r="AK289" s="27" t="str">
        <f>IF(AG289&gt;Summary!$F$45,"",AJ289)</f>
        <v/>
      </c>
      <c r="AN289">
        <f t="shared" si="65"/>
        <v>268</v>
      </c>
      <c r="AO289">
        <f>Summary!$F$44*(AN289-0.5)</f>
        <v>1925.9999999999998</v>
      </c>
      <c r="AP289" s="1">
        <f>Summary!$F$32-SUM('Crossing Event Calculation'!$AQ$22:$AQ288)</f>
        <v>1.0651023329977249E-7</v>
      </c>
      <c r="AQ289" s="1">
        <f t="shared" si="68"/>
        <v>6.1858995898346279E-9</v>
      </c>
      <c r="AR289" s="27" t="str">
        <f>IF(AN289&gt;Summary!$F$45,"",AQ289)</f>
        <v/>
      </c>
      <c r="AT289">
        <f t="shared" si="66"/>
        <v>268</v>
      </c>
      <c r="AU289">
        <f>Summary!$F$44*(AT289-0.5)</f>
        <v>1925.9999999999998</v>
      </c>
      <c r="AV289" s="1">
        <f>Summary!$F$32-SUM('Crossing Event Calculation'!$AW$22:$AW288)</f>
        <v>4.9801226687029576E-4</v>
      </c>
      <c r="AW289" s="1">
        <f t="shared" si="69"/>
        <v>1.3841073197782439E-5</v>
      </c>
      <c r="AX289" s="27" t="str">
        <f>IF(AT289&gt;Summary!$F$45,"",AW289)</f>
        <v/>
      </c>
    </row>
    <row r="290" spans="1:50">
      <c r="A290">
        <f t="shared" si="56"/>
        <v>269</v>
      </c>
      <c r="B290">
        <f>Summary!$E$44*(A290-0.5)</f>
        <v>2416.5</v>
      </c>
      <c r="C290" s="1">
        <f>IF(Summary!E$41=1,0,Summary!$E$31*(Summary!$E$41)*(1-Summary!$E$41)^$A289)</f>
        <v>1.3703010955862311E-27</v>
      </c>
      <c r="D290" s="1" t="str">
        <f>IF(A290&gt;Summary!$E$45,"",C290)</f>
        <v/>
      </c>
      <c r="G290">
        <f t="shared" si="57"/>
        <v>269</v>
      </c>
      <c r="H290">
        <f>Summary!$E$44*(G290-0.5)</f>
        <v>2416.5</v>
      </c>
      <c r="I290" s="1">
        <f>Summary!$E$32-SUM('Crossing Event Calculation'!$J$22:$J289)</f>
        <v>0</v>
      </c>
      <c r="J290" s="1">
        <f t="shared" si="58"/>
        <v>0</v>
      </c>
      <c r="K290" s="27" t="str">
        <f>IF(G290&gt;Summary!$E$45,"",J290)</f>
        <v/>
      </c>
      <c r="N290">
        <f t="shared" si="59"/>
        <v>269</v>
      </c>
      <c r="O290">
        <f>Summary!$E$44*(N290-0.5)</f>
        <v>2416.5</v>
      </c>
      <c r="P290" s="1">
        <f>Summary!$E$32-SUM('Crossing Event Calculation'!$Q$22:$Q289)</f>
        <v>2.1039003872402873E-10</v>
      </c>
      <c r="Q290" s="1">
        <f t="shared" si="60"/>
        <v>1.6685832139845552E-11</v>
      </c>
      <c r="R290" s="27" t="str">
        <f>IF(N290&gt;Summary!$E$45,"",Q290)</f>
        <v/>
      </c>
      <c r="T290">
        <f t="shared" si="61"/>
        <v>269</v>
      </c>
      <c r="U290">
        <f>Summary!$E$44*(T290-0.5)</f>
        <v>2416.5</v>
      </c>
      <c r="V290" s="1">
        <f>Summary!$E$32-SUM('Crossing Event Calculation'!$W$22:$W289)</f>
        <v>3.4971215920887033E-6</v>
      </c>
      <c r="W290" s="1">
        <f t="shared" si="62"/>
        <v>1.5845609980638155E-7</v>
      </c>
      <c r="X290" s="27" t="str">
        <f>IF(T290&gt;Summary!$E$45,"",W290)</f>
        <v/>
      </c>
      <c r="AA290">
        <f t="shared" si="63"/>
        <v>269</v>
      </c>
      <c r="AB290">
        <f>Summary!$F$44*(AA290-0.5)</f>
        <v>1933.1999999999998</v>
      </c>
      <c r="AC290" s="1">
        <f>IF(Summary!F$41=1,0,Summary!$F$31*(Summary!$F$41)*(1-Summary!$F$41)^$A289)</f>
        <v>1.5432933944683125E-27</v>
      </c>
      <c r="AD290" s="1" t="str">
        <f>IF(AA290&gt;Summary!$F$45,"",AC290)</f>
        <v/>
      </c>
      <c r="AG290">
        <f t="shared" si="64"/>
        <v>269</v>
      </c>
      <c r="AH290">
        <f>Summary!$F$44*(AG290-0.5)</f>
        <v>1933.1999999999998</v>
      </c>
      <c r="AI290" s="1">
        <f>Summary!$F$32-SUM('Crossing Event Calculation'!$AJ$22:$AJ289)</f>
        <v>3.0531133177191805E-14</v>
      </c>
      <c r="AJ290" s="1">
        <f t="shared" si="67"/>
        <v>3.3388599972573401E-15</v>
      </c>
      <c r="AK290" s="27" t="str">
        <f>IF(AG290&gt;Summary!$F$45,"",AJ290)</f>
        <v/>
      </c>
      <c r="AN290">
        <f t="shared" si="65"/>
        <v>269</v>
      </c>
      <c r="AO290">
        <f>Summary!$F$44*(AN290-0.5)</f>
        <v>1933.1999999999998</v>
      </c>
      <c r="AP290" s="1">
        <f>Summary!$F$32-SUM('Crossing Event Calculation'!$AQ$22:$AQ289)</f>
        <v>1.0032433372941796E-7</v>
      </c>
      <c r="AQ290" s="1">
        <f t="shared" si="68"/>
        <v>5.8266350156287233E-9</v>
      </c>
      <c r="AR290" s="27" t="str">
        <f>IF(AN290&gt;Summary!$F$45,"",AQ290)</f>
        <v/>
      </c>
      <c r="AT290">
        <f t="shared" si="66"/>
        <v>269</v>
      </c>
      <c r="AU290">
        <f>Summary!$F$44*(AT290-0.5)</f>
        <v>1933.1999999999998</v>
      </c>
      <c r="AV290" s="1">
        <f>Summary!$F$32-SUM('Crossing Event Calculation'!$AW$22:$AW289)</f>
        <v>4.8417119367250017E-4</v>
      </c>
      <c r="AW290" s="1">
        <f t="shared" si="69"/>
        <v>1.3456393301300193E-5</v>
      </c>
      <c r="AX290" s="27" t="str">
        <f>IF(AT290&gt;Summary!$F$45,"",AW290)</f>
        <v/>
      </c>
    </row>
    <row r="291" spans="1:50">
      <c r="A291">
        <f t="shared" si="56"/>
        <v>270</v>
      </c>
      <c r="B291">
        <f>Summary!$E$44*(A291-0.5)</f>
        <v>2425.5</v>
      </c>
      <c r="C291" s="1">
        <f>IF(Summary!E$41=1,0,Summary!$E$31*(Summary!$E$41)*(1-Summary!$E$41)^$A290)</f>
        <v>1.0962408764689849E-27</v>
      </c>
      <c r="D291" s="1" t="str">
        <f>IF(A291&gt;Summary!$E$45,"",C291)</f>
        <v/>
      </c>
      <c r="G291">
        <f t="shared" si="57"/>
        <v>270</v>
      </c>
      <c r="H291">
        <f>Summary!$E$44*(G291-0.5)</f>
        <v>2425.5</v>
      </c>
      <c r="I291" s="1">
        <f>Summary!$E$32-SUM('Crossing Event Calculation'!$J$22:$J290)</f>
        <v>0</v>
      </c>
      <c r="J291" s="1">
        <f t="shared" si="58"/>
        <v>0</v>
      </c>
      <c r="K291" s="27" t="str">
        <f>IF(G291&gt;Summary!$E$45,"",J291)</f>
        <v/>
      </c>
      <c r="N291">
        <f t="shared" si="59"/>
        <v>270</v>
      </c>
      <c r="O291">
        <f>Summary!$E$44*(N291-0.5)</f>
        <v>2425.5</v>
      </c>
      <c r="P291" s="1">
        <f>Summary!$E$32-SUM('Crossing Event Calculation'!$Q$22:$Q290)</f>
        <v>1.9370416382002986E-10</v>
      </c>
      <c r="Q291" s="1">
        <f t="shared" si="60"/>
        <v>1.5362491408301742E-11</v>
      </c>
      <c r="R291" s="27" t="str">
        <f>IF(N291&gt;Summary!$E$45,"",Q291)</f>
        <v/>
      </c>
      <c r="T291">
        <f t="shared" si="61"/>
        <v>270</v>
      </c>
      <c r="U291">
        <f>Summary!$E$44*(T291-0.5)</f>
        <v>2425.5</v>
      </c>
      <c r="V291" s="1">
        <f>Summary!$E$32-SUM('Crossing Event Calculation'!$W$22:$W290)</f>
        <v>3.3386654922917813E-6</v>
      </c>
      <c r="W291" s="1">
        <f t="shared" si="62"/>
        <v>1.5127638503147869E-7</v>
      </c>
      <c r="X291" s="27" t="str">
        <f>IF(T291&gt;Summary!$E$45,"",W291)</f>
        <v/>
      </c>
      <c r="AA291">
        <f t="shared" si="63"/>
        <v>270</v>
      </c>
      <c r="AB291">
        <f>Summary!$F$44*(AA291-0.5)</f>
        <v>1940.3999999999999</v>
      </c>
      <c r="AC291" s="1">
        <f>IF(Summary!F$41=1,0,Summary!$F$31*(Summary!$F$41)*(1-Summary!$F$41)^$A290)</f>
        <v>1.2346347155746501E-27</v>
      </c>
      <c r="AD291" s="1" t="str">
        <f>IF(AA291&gt;Summary!$F$45,"",AC291)</f>
        <v/>
      </c>
      <c r="AG291">
        <f t="shared" si="64"/>
        <v>270</v>
      </c>
      <c r="AH291">
        <f>Summary!$F$44*(AG291-0.5)</f>
        <v>1940.3999999999999</v>
      </c>
      <c r="AI291" s="1">
        <f>Summary!$F$32-SUM('Crossing Event Calculation'!$AJ$22:$AJ290)</f>
        <v>2.7200464103316335E-14</v>
      </c>
      <c r="AJ291" s="1">
        <f t="shared" si="67"/>
        <v>2.9746207248292669E-15</v>
      </c>
      <c r="AK291" s="27" t="str">
        <f>IF(AG291&gt;Summary!$F$45,"",AJ291)</f>
        <v/>
      </c>
      <c r="AN291">
        <f t="shared" si="65"/>
        <v>270</v>
      </c>
      <c r="AO291">
        <f>Summary!$F$44*(AN291-0.5)</f>
        <v>1940.3999999999999</v>
      </c>
      <c r="AP291" s="1">
        <f>Summary!$F$32-SUM('Crossing Event Calculation'!$AQ$22:$AQ290)</f>
        <v>9.4497698666096142E-8</v>
      </c>
      <c r="AQ291" s="1">
        <f t="shared" si="68"/>
        <v>5.4882357995939999E-9</v>
      </c>
      <c r="AR291" s="27" t="str">
        <f>IF(AN291&gt;Summary!$F$45,"",AQ291)</f>
        <v/>
      </c>
      <c r="AT291">
        <f t="shared" si="66"/>
        <v>270</v>
      </c>
      <c r="AU291">
        <f>Summary!$F$44*(AT291-0.5)</f>
        <v>1940.3999999999999</v>
      </c>
      <c r="AV291" s="1">
        <f>Summary!$F$32-SUM('Crossing Event Calculation'!$AW$22:$AW290)</f>
        <v>4.7071480037119695E-4</v>
      </c>
      <c r="AW291" s="1">
        <f t="shared" si="69"/>
        <v>1.3082404672803226E-5</v>
      </c>
      <c r="AX291" s="27" t="str">
        <f>IF(AT291&gt;Summary!$F$45,"",AW291)</f>
        <v/>
      </c>
    </row>
    <row r="292" spans="1:50">
      <c r="A292">
        <f t="shared" si="56"/>
        <v>271</v>
      </c>
      <c r="B292">
        <f>Summary!$E$44*(A292-0.5)</f>
        <v>2434.5</v>
      </c>
      <c r="C292" s="1">
        <f>IF(Summary!E$41=1,0,Summary!$E$31*(Summary!$E$41)*(1-Summary!$E$41)^$A291)</f>
        <v>8.7699270117518785E-28</v>
      </c>
      <c r="D292" s="1" t="str">
        <f>IF(A292&gt;Summary!$E$45,"",C292)</f>
        <v/>
      </c>
      <c r="G292">
        <f t="shared" si="57"/>
        <v>271</v>
      </c>
      <c r="H292">
        <f>Summary!$E$44*(G292-0.5)</f>
        <v>2434.5</v>
      </c>
      <c r="I292" s="1">
        <f>Summary!$E$32-SUM('Crossing Event Calculation'!$J$22:$J291)</f>
        <v>0</v>
      </c>
      <c r="J292" s="1">
        <f t="shared" si="58"/>
        <v>0</v>
      </c>
      <c r="K292" s="27" t="str">
        <f>IF(G292&gt;Summary!$E$45,"",J292)</f>
        <v/>
      </c>
      <c r="N292">
        <f t="shared" si="59"/>
        <v>271</v>
      </c>
      <c r="O292">
        <f>Summary!$E$44*(N292-0.5)</f>
        <v>2434.5</v>
      </c>
      <c r="P292" s="1">
        <f>Summary!$E$32-SUM('Crossing Event Calculation'!$Q$22:$Q291)</f>
        <v>1.7834167476138418E-10</v>
      </c>
      <c r="Q292" s="1">
        <f t="shared" si="60"/>
        <v>1.4144107138602479E-11</v>
      </c>
      <c r="R292" s="27" t="str">
        <f>IF(N292&gt;Summary!$E$45,"",Q292)</f>
        <v/>
      </c>
      <c r="T292">
        <f t="shared" si="61"/>
        <v>271</v>
      </c>
      <c r="U292">
        <f>Summary!$E$44*(T292-0.5)</f>
        <v>2434.5</v>
      </c>
      <c r="V292" s="1">
        <f>Summary!$E$32-SUM('Crossing Event Calculation'!$W$22:$W291)</f>
        <v>3.1873891072065064E-6</v>
      </c>
      <c r="W292" s="1">
        <f t="shared" si="62"/>
        <v>1.4442198625173705E-7</v>
      </c>
      <c r="X292" s="27" t="str">
        <f>IF(T292&gt;Summary!$E$45,"",W292)</f>
        <v/>
      </c>
      <c r="AA292">
        <f t="shared" si="63"/>
        <v>271</v>
      </c>
      <c r="AB292">
        <f>Summary!$F$44*(AA292-0.5)</f>
        <v>1947.6</v>
      </c>
      <c r="AC292" s="1">
        <f>IF(Summary!F$41=1,0,Summary!$F$31*(Summary!$F$41)*(1-Summary!$F$41)^$A291)</f>
        <v>9.8770777245971991E-28</v>
      </c>
      <c r="AD292" s="1" t="str">
        <f>IF(AA292&gt;Summary!$F$45,"",AC292)</f>
        <v/>
      </c>
      <c r="AG292">
        <f t="shared" si="64"/>
        <v>271</v>
      </c>
      <c r="AH292">
        <f>Summary!$F$44*(AG292-0.5)</f>
        <v>1947.6</v>
      </c>
      <c r="AI292" s="1">
        <f>Summary!$F$32-SUM('Crossing Event Calculation'!$AJ$22:$AJ291)</f>
        <v>2.4202861936828413E-14</v>
      </c>
      <c r="AJ292" s="1">
        <f t="shared" si="67"/>
        <v>2.6468053796440006E-15</v>
      </c>
      <c r="AK292" s="27" t="str">
        <f>IF(AG292&gt;Summary!$F$45,"",AJ292)</f>
        <v/>
      </c>
      <c r="AN292">
        <f t="shared" si="65"/>
        <v>271</v>
      </c>
      <c r="AO292">
        <f>Summary!$F$44*(AN292-0.5)</f>
        <v>1947.6</v>
      </c>
      <c r="AP292" s="1">
        <f>Summary!$F$32-SUM('Crossing Event Calculation'!$AQ$22:$AQ291)</f>
        <v>8.9009462911349146E-8</v>
      </c>
      <c r="AQ292" s="1">
        <f t="shared" si="68"/>
        <v>5.1694901330752342E-9</v>
      </c>
      <c r="AR292" s="27" t="str">
        <f>IF(AN292&gt;Summary!$F$45,"",AQ292)</f>
        <v/>
      </c>
      <c r="AT292">
        <f t="shared" si="66"/>
        <v>271</v>
      </c>
      <c r="AU292">
        <f>Summary!$F$44*(AT292-0.5)</f>
        <v>1947.6</v>
      </c>
      <c r="AV292" s="1">
        <f>Summary!$F$32-SUM('Crossing Event Calculation'!$AW$22:$AW291)</f>
        <v>4.5763239569840408E-4</v>
      </c>
      <c r="AW292" s="1">
        <f t="shared" si="69"/>
        <v>1.2718810173781987E-5</v>
      </c>
      <c r="AX292" s="27" t="str">
        <f>IF(AT292&gt;Summary!$F$45,"",AW292)</f>
        <v/>
      </c>
    </row>
    <row r="293" spans="1:50">
      <c r="A293">
        <f t="shared" si="56"/>
        <v>272</v>
      </c>
      <c r="B293">
        <f>Summary!$E$44*(A293-0.5)</f>
        <v>2443.5</v>
      </c>
      <c r="C293" s="1">
        <f>IF(Summary!E$41=1,0,Summary!$E$31*(Summary!$E$41)*(1-Summary!$E$41)^$A292)</f>
        <v>7.0159416094015048E-28</v>
      </c>
      <c r="D293" s="1" t="str">
        <f>IF(A293&gt;Summary!$E$45,"",C293)</f>
        <v/>
      </c>
      <c r="G293">
        <f t="shared" si="57"/>
        <v>272</v>
      </c>
      <c r="H293">
        <f>Summary!$E$44*(G293-0.5)</f>
        <v>2443.5</v>
      </c>
      <c r="I293" s="1">
        <f>Summary!$E$32-SUM('Crossing Event Calculation'!$J$22:$J292)</f>
        <v>0</v>
      </c>
      <c r="J293" s="1">
        <f t="shared" si="58"/>
        <v>0</v>
      </c>
      <c r="K293" s="27" t="str">
        <f>IF(G293&gt;Summary!$E$45,"",J293)</f>
        <v/>
      </c>
      <c r="N293">
        <f t="shared" si="59"/>
        <v>272</v>
      </c>
      <c r="O293">
        <f>Summary!$E$44*(N293-0.5)</f>
        <v>2443.5</v>
      </c>
      <c r="P293" s="1">
        <f>Summary!$E$32-SUM('Crossing Event Calculation'!$Q$22:$Q292)</f>
        <v>1.6419754444996215E-10</v>
      </c>
      <c r="Q293" s="1">
        <f t="shared" si="60"/>
        <v>1.3022349732349693E-11</v>
      </c>
      <c r="R293" s="27" t="str">
        <f>IF(N293&gt;Summary!$E$45,"",Q293)</f>
        <v/>
      </c>
      <c r="T293">
        <f t="shared" si="61"/>
        <v>272</v>
      </c>
      <c r="U293">
        <f>Summary!$E$44*(T293-0.5)</f>
        <v>2443.5</v>
      </c>
      <c r="V293" s="1">
        <f>Summary!$E$32-SUM('Crossing Event Calculation'!$W$22:$W292)</f>
        <v>3.0429671209475373E-6</v>
      </c>
      <c r="W293" s="1">
        <f t="shared" si="62"/>
        <v>1.378781632629519E-7</v>
      </c>
      <c r="X293" s="27" t="str">
        <f>IF(T293&gt;Summary!$E$45,"",W293)</f>
        <v/>
      </c>
      <c r="AA293">
        <f t="shared" si="63"/>
        <v>272</v>
      </c>
      <c r="AB293">
        <f>Summary!$F$44*(AA293-0.5)</f>
        <v>1954.7999999999997</v>
      </c>
      <c r="AC293" s="1">
        <f>IF(Summary!F$41=1,0,Summary!$F$31*(Summary!$F$41)*(1-Summary!$F$41)^$A292)</f>
        <v>7.9016621796777625E-28</v>
      </c>
      <c r="AD293" s="1" t="str">
        <f>IF(AA293&gt;Summary!$F$45,"",AC293)</f>
        <v/>
      </c>
      <c r="AG293">
        <f t="shared" si="64"/>
        <v>272</v>
      </c>
      <c r="AH293">
        <f>Summary!$F$44*(AG293-0.5)</f>
        <v>1954.7999999999997</v>
      </c>
      <c r="AI293" s="1">
        <f>Summary!$F$32-SUM('Crossing Event Calculation'!$AJ$22:$AJ292)</f>
        <v>2.1538326677728037E-14</v>
      </c>
      <c r="AJ293" s="1">
        <f t="shared" si="67"/>
        <v>2.355413961701542E-15</v>
      </c>
      <c r="AK293" s="27" t="str">
        <f>IF(AG293&gt;Summary!$F$45,"",AJ293)</f>
        <v/>
      </c>
      <c r="AN293">
        <f t="shared" si="65"/>
        <v>272</v>
      </c>
      <c r="AO293">
        <f>Summary!$F$44*(AN293-0.5)</f>
        <v>1954.7999999999997</v>
      </c>
      <c r="AP293" s="1">
        <f>Summary!$F$32-SUM('Crossing Event Calculation'!$AQ$22:$AQ292)</f>
        <v>8.3839972742083546E-8</v>
      </c>
      <c r="AQ293" s="1">
        <f t="shared" si="68"/>
        <v>4.8692565674636335E-9</v>
      </c>
      <c r="AR293" s="27" t="str">
        <f>IF(AN293&gt;Summary!$F$45,"",AQ293)</f>
        <v/>
      </c>
      <c r="AT293">
        <f t="shared" si="66"/>
        <v>272</v>
      </c>
      <c r="AU293">
        <f>Summary!$F$44*(AT293-0.5)</f>
        <v>1954.7999999999997</v>
      </c>
      <c r="AV293" s="1">
        <f>Summary!$F$32-SUM('Crossing Event Calculation'!$AW$22:$AW292)</f>
        <v>4.4491358552467553E-4</v>
      </c>
      <c r="AW293" s="1">
        <f t="shared" si="69"/>
        <v>1.236532092398982E-5</v>
      </c>
      <c r="AX293" s="27" t="str">
        <f>IF(AT293&gt;Summary!$F$45,"",AW293)</f>
        <v/>
      </c>
    </row>
    <row r="294" spans="1:50">
      <c r="A294">
        <f t="shared" si="56"/>
        <v>273</v>
      </c>
      <c r="B294">
        <f>Summary!$E$44*(A294-0.5)</f>
        <v>2452.5</v>
      </c>
      <c r="C294" s="1">
        <f>IF(Summary!E$41=1,0,Summary!$E$31*(Summary!$E$41)*(1-Summary!$E$41)^$A293)</f>
        <v>5.612753287521204E-28</v>
      </c>
      <c r="D294" s="1" t="str">
        <f>IF(A294&gt;Summary!$E$45,"",C294)</f>
        <v/>
      </c>
      <c r="G294">
        <f t="shared" si="57"/>
        <v>273</v>
      </c>
      <c r="H294">
        <f>Summary!$E$44*(G294-0.5)</f>
        <v>2452.5</v>
      </c>
      <c r="I294" s="1">
        <f>Summary!$E$32-SUM('Crossing Event Calculation'!$J$22:$J293)</f>
        <v>0</v>
      </c>
      <c r="J294" s="1">
        <f t="shared" si="58"/>
        <v>0</v>
      </c>
      <c r="K294" s="27" t="str">
        <f>IF(G294&gt;Summary!$E$45,"",J294)</f>
        <v/>
      </c>
      <c r="N294">
        <f t="shared" si="59"/>
        <v>273</v>
      </c>
      <c r="O294">
        <f>Summary!$E$44*(N294-0.5)</f>
        <v>2452.5</v>
      </c>
      <c r="P294" s="1">
        <f>Summary!$E$32-SUM('Crossing Event Calculation'!$Q$22:$Q293)</f>
        <v>1.5117518348262138E-10</v>
      </c>
      <c r="Q294" s="1">
        <f t="shared" si="60"/>
        <v>1.1989558776640304E-11</v>
      </c>
      <c r="R294" s="27" t="str">
        <f>IF(N294&gt;Summary!$E$45,"",Q294)</f>
        <v/>
      </c>
      <c r="T294">
        <f t="shared" si="61"/>
        <v>273</v>
      </c>
      <c r="U294">
        <f>Summary!$E$44*(T294-0.5)</f>
        <v>2452.5</v>
      </c>
      <c r="V294" s="1">
        <f>Summary!$E$32-SUM('Crossing Event Calculation'!$W$22:$W293)</f>
        <v>2.905088957727564E-6</v>
      </c>
      <c r="W294" s="1">
        <f t="shared" si="62"/>
        <v>1.3163084374116887E-7</v>
      </c>
      <c r="X294" s="27" t="str">
        <f>IF(T294&gt;Summary!$E$45,"",W294)</f>
        <v/>
      </c>
      <c r="AA294">
        <f t="shared" si="63"/>
        <v>273</v>
      </c>
      <c r="AB294">
        <f>Summary!$F$44*(AA294-0.5)</f>
        <v>1961.9999999999998</v>
      </c>
      <c r="AC294" s="1">
        <f>IF(Summary!F$41=1,0,Summary!$F$31*(Summary!$F$41)*(1-Summary!$F$41)^$A293)</f>
        <v>6.3213297437422098E-28</v>
      </c>
      <c r="AD294" s="1" t="str">
        <f>IF(AA294&gt;Summary!$F$45,"",AC294)</f>
        <v/>
      </c>
      <c r="AG294">
        <f t="shared" si="64"/>
        <v>273</v>
      </c>
      <c r="AH294">
        <f>Summary!$F$44*(AG294-0.5)</f>
        <v>1961.9999999999998</v>
      </c>
      <c r="AI294" s="1">
        <f>Summary!$F$32-SUM('Crossing Event Calculation'!$AJ$22:$AJ293)</f>
        <v>1.9206858326015208E-14</v>
      </c>
      <c r="AJ294" s="1">
        <f t="shared" si="67"/>
        <v>2.1004464710018903E-15</v>
      </c>
      <c r="AK294" s="27" t="str">
        <f>IF(AG294&gt;Summary!$F$45,"",AJ294)</f>
        <v/>
      </c>
      <c r="AN294">
        <f t="shared" si="65"/>
        <v>273</v>
      </c>
      <c r="AO294">
        <f>Summary!$F$44*(AN294-0.5)</f>
        <v>1961.9999999999998</v>
      </c>
      <c r="AP294" s="1">
        <f>Summary!$F$32-SUM('Crossing Event Calculation'!$AQ$22:$AQ293)</f>
        <v>7.8970716188564438E-8</v>
      </c>
      <c r="AQ294" s="1">
        <f t="shared" si="68"/>
        <v>4.5864599648833084E-9</v>
      </c>
      <c r="AR294" s="27" t="str">
        <f>IF(AN294&gt;Summary!$F$45,"",AQ294)</f>
        <v/>
      </c>
      <c r="AT294">
        <f t="shared" si="66"/>
        <v>273</v>
      </c>
      <c r="AU294">
        <f>Summary!$F$44*(AT294-0.5)</f>
        <v>1961.9999999999998</v>
      </c>
      <c r="AV294" s="1">
        <f>Summary!$F$32-SUM('Crossing Event Calculation'!$AW$22:$AW293)</f>
        <v>4.3254826460070728E-4</v>
      </c>
      <c r="AW294" s="1">
        <f t="shared" si="69"/>
        <v>1.2021656071920444E-5</v>
      </c>
      <c r="AX294" s="27" t="str">
        <f>IF(AT294&gt;Summary!$F$45,"",AW294)</f>
        <v/>
      </c>
    </row>
    <row r="295" spans="1:50">
      <c r="A295">
        <f t="shared" si="56"/>
        <v>274</v>
      </c>
      <c r="B295">
        <f>Summary!$E$44*(A295-0.5)</f>
        <v>2461.5</v>
      </c>
      <c r="C295" s="1">
        <f>IF(Summary!E$41=1,0,Summary!$E$31*(Summary!$E$41)*(1-Summary!$E$41)^$A294)</f>
        <v>4.4902026300169637E-28</v>
      </c>
      <c r="D295" s="1" t="str">
        <f>IF(A295&gt;Summary!$E$45,"",C295)</f>
        <v/>
      </c>
      <c r="G295">
        <f t="shared" si="57"/>
        <v>274</v>
      </c>
      <c r="H295">
        <f>Summary!$E$44*(G295-0.5)</f>
        <v>2461.5</v>
      </c>
      <c r="I295" s="1">
        <f>Summary!$E$32-SUM('Crossing Event Calculation'!$J$22:$J294)</f>
        <v>0</v>
      </c>
      <c r="J295" s="1">
        <f t="shared" si="58"/>
        <v>0</v>
      </c>
      <c r="K295" s="27" t="str">
        <f>IF(G295&gt;Summary!$E$45,"",J295)</f>
        <v/>
      </c>
      <c r="N295">
        <f t="shared" si="59"/>
        <v>274</v>
      </c>
      <c r="O295">
        <f>Summary!$E$44*(N295-0.5)</f>
        <v>2461.5</v>
      </c>
      <c r="P295" s="1">
        <f>Summary!$E$32-SUM('Crossing Event Calculation'!$Q$22:$Q294)</f>
        <v>1.3918566299508939E-10</v>
      </c>
      <c r="Q295" s="1">
        <f t="shared" si="60"/>
        <v>1.1038681408560094E-11</v>
      </c>
      <c r="R295" s="27" t="str">
        <f>IF(N295&gt;Summary!$E$45,"",Q295)</f>
        <v/>
      </c>
      <c r="T295">
        <f t="shared" si="61"/>
        <v>274</v>
      </c>
      <c r="U295">
        <f>Summary!$E$44*(T295-0.5)</f>
        <v>2461.5</v>
      </c>
      <c r="V295" s="1">
        <f>Summary!$E$32-SUM('Crossing Event Calculation'!$W$22:$W294)</f>
        <v>2.7734581139471359E-6</v>
      </c>
      <c r="W295" s="1">
        <f t="shared" si="62"/>
        <v>1.256665929793839E-7</v>
      </c>
      <c r="X295" s="27" t="str">
        <f>IF(T295&gt;Summary!$E$45,"",W295)</f>
        <v/>
      </c>
      <c r="AA295">
        <f t="shared" si="63"/>
        <v>274</v>
      </c>
      <c r="AB295">
        <f>Summary!$F$44*(AA295-0.5)</f>
        <v>1969.1999999999998</v>
      </c>
      <c r="AC295" s="1">
        <f>IF(Summary!F$41=1,0,Summary!$F$31*(Summary!$F$41)*(1-Summary!$F$41)^$A294)</f>
        <v>5.0570637949937688E-28</v>
      </c>
      <c r="AD295" s="1" t="str">
        <f>IF(AA295&gt;Summary!$F$45,"",AC295)</f>
        <v/>
      </c>
      <c r="AG295">
        <f t="shared" si="64"/>
        <v>274</v>
      </c>
      <c r="AH295">
        <f>Summary!$F$44*(AG295-0.5)</f>
        <v>1969.1999999999998</v>
      </c>
      <c r="AI295" s="1">
        <f>Summary!$F$32-SUM('Crossing Event Calculation'!$AJ$22:$AJ294)</f>
        <v>1.7097434579227411E-14</v>
      </c>
      <c r="AJ295" s="1">
        <f t="shared" si="67"/>
        <v>1.8697615984641106E-15</v>
      </c>
      <c r="AK295" s="27" t="str">
        <f>IF(AG295&gt;Summary!$F$45,"",AJ295)</f>
        <v/>
      </c>
      <c r="AN295">
        <f t="shared" si="65"/>
        <v>274</v>
      </c>
      <c r="AO295">
        <f>Summary!$F$44*(AN295-0.5)</f>
        <v>1969.1999999999998</v>
      </c>
      <c r="AP295" s="1">
        <f>Summary!$F$32-SUM('Crossing Event Calculation'!$AQ$22:$AQ294)</f>
        <v>7.4384256198989362E-8</v>
      </c>
      <c r="AQ295" s="1">
        <f t="shared" si="68"/>
        <v>4.3200876165244959E-9</v>
      </c>
      <c r="AR295" s="27" t="str">
        <f>IF(AN295&gt;Summary!$F$45,"",AQ295)</f>
        <v/>
      </c>
      <c r="AT295">
        <f t="shared" si="66"/>
        <v>274</v>
      </c>
      <c r="AU295">
        <f>Summary!$F$44*(AT295-0.5)</f>
        <v>1969.1999999999998</v>
      </c>
      <c r="AV295" s="1">
        <f>Summary!$F$32-SUM('Crossing Event Calculation'!$AW$22:$AW294)</f>
        <v>4.2052660852875956E-4</v>
      </c>
      <c r="AW295" s="1">
        <f t="shared" si="69"/>
        <v>1.1687542571672608E-5</v>
      </c>
      <c r="AX295" s="27" t="str">
        <f>IF(AT295&gt;Summary!$F$45,"",AW295)</f>
        <v/>
      </c>
    </row>
    <row r="296" spans="1:50">
      <c r="A296">
        <f t="shared" si="56"/>
        <v>275</v>
      </c>
      <c r="B296">
        <f>Summary!$E$44*(A296-0.5)</f>
        <v>2470.5</v>
      </c>
      <c r="C296" s="1">
        <f>IF(Summary!E$41=1,0,Summary!$E$31*(Summary!$E$41)*(1-Summary!$E$41)^$A295)</f>
        <v>3.5921621040135713E-28</v>
      </c>
      <c r="D296" s="1" t="str">
        <f>IF(A296&gt;Summary!$E$45,"",C296)</f>
        <v/>
      </c>
      <c r="G296">
        <f t="shared" si="57"/>
        <v>275</v>
      </c>
      <c r="H296">
        <f>Summary!$E$44*(G296-0.5)</f>
        <v>2470.5</v>
      </c>
      <c r="I296" s="1">
        <f>Summary!$E$32-SUM('Crossing Event Calculation'!$J$22:$J295)</f>
        <v>0</v>
      </c>
      <c r="J296" s="1">
        <f t="shared" si="58"/>
        <v>0</v>
      </c>
      <c r="K296" s="27" t="str">
        <f>IF(G296&gt;Summary!$E$45,"",J296)</f>
        <v/>
      </c>
      <c r="N296">
        <f t="shared" si="59"/>
        <v>275</v>
      </c>
      <c r="O296">
        <f>Summary!$E$44*(N296-0.5)</f>
        <v>2470.5</v>
      </c>
      <c r="P296" s="1">
        <f>Summary!$E$32-SUM('Crossing Event Calculation'!$Q$22:$Q295)</f>
        <v>1.2814693750584638E-10</v>
      </c>
      <c r="Q296" s="1">
        <f t="shared" si="60"/>
        <v>1.0163210679677592E-11</v>
      </c>
      <c r="R296" s="27" t="str">
        <f>IF(N296&gt;Summary!$E$45,"",Q296)</f>
        <v/>
      </c>
      <c r="T296">
        <f t="shared" si="61"/>
        <v>275</v>
      </c>
      <c r="U296">
        <f>Summary!$E$44*(T296-0.5)</f>
        <v>2470.5</v>
      </c>
      <c r="V296" s="1">
        <f>Summary!$E$32-SUM('Crossing Event Calculation'!$W$22:$W295)</f>
        <v>2.6477915209266456E-6</v>
      </c>
      <c r="W296" s="1">
        <f t="shared" si="62"/>
        <v>1.1997258501265215E-7</v>
      </c>
      <c r="X296" s="27" t="str">
        <f>IF(T296&gt;Summary!$E$45,"",W296)</f>
        <v/>
      </c>
      <c r="AA296">
        <f t="shared" si="63"/>
        <v>275</v>
      </c>
      <c r="AB296">
        <f>Summary!$F$44*(AA296-0.5)</f>
        <v>1976.3999999999999</v>
      </c>
      <c r="AC296" s="1">
        <f>IF(Summary!F$41=1,0,Summary!$F$31*(Summary!$F$41)*(1-Summary!$F$41)^$A295)</f>
        <v>4.0456510359950154E-28</v>
      </c>
      <c r="AD296" s="1" t="str">
        <f>IF(AA296&gt;Summary!$F$45,"",AC296)</f>
        <v/>
      </c>
      <c r="AG296">
        <f t="shared" si="64"/>
        <v>275</v>
      </c>
      <c r="AH296">
        <f>Summary!$F$44*(AG296-0.5)</f>
        <v>1976.3999999999999</v>
      </c>
      <c r="AI296" s="1">
        <f>Summary!$F$32-SUM('Crossing Event Calculation'!$AJ$22:$AJ295)</f>
        <v>1.5210055437364645E-14</v>
      </c>
      <c r="AJ296" s="1">
        <f t="shared" si="67"/>
        <v>1.6633593440882022E-15</v>
      </c>
      <c r="AK296" s="27" t="str">
        <f>IF(AG296&gt;Summary!$F$45,"",AJ296)</f>
        <v/>
      </c>
      <c r="AN296">
        <f t="shared" si="65"/>
        <v>275</v>
      </c>
      <c r="AO296">
        <f>Summary!$F$44*(AN296-0.5)</f>
        <v>1976.3999999999999</v>
      </c>
      <c r="AP296" s="1">
        <f>Summary!$F$32-SUM('Crossing Event Calculation'!$AQ$22:$AQ295)</f>
        <v>7.0064168578021224E-8</v>
      </c>
      <c r="AQ296" s="1">
        <f t="shared" si="68"/>
        <v>4.0691856382386824E-9</v>
      </c>
      <c r="AR296" s="27" t="str">
        <f>IF(AN296&gt;Summary!$F$45,"",AQ296)</f>
        <v/>
      </c>
      <c r="AT296">
        <f t="shared" si="66"/>
        <v>275</v>
      </c>
      <c r="AU296">
        <f>Summary!$F$44*(AT296-0.5)</f>
        <v>1976.3999999999999</v>
      </c>
      <c r="AV296" s="1">
        <f>Summary!$F$32-SUM('Crossing Event Calculation'!$AW$22:$AW295)</f>
        <v>4.0883906595712283E-4</v>
      </c>
      <c r="AW296" s="1">
        <f t="shared" si="69"/>
        <v>1.1362714966013741E-5</v>
      </c>
      <c r="AX296" s="27" t="str">
        <f>IF(AT296&gt;Summary!$F$45,"",AW296)</f>
        <v/>
      </c>
    </row>
    <row r="297" spans="1:50">
      <c r="A297">
        <f t="shared" si="56"/>
        <v>276</v>
      </c>
      <c r="B297">
        <f>Summary!$E$44*(A297-0.5)</f>
        <v>2479.5</v>
      </c>
      <c r="C297" s="1">
        <f>IF(Summary!E$41=1,0,Summary!$E$31*(Summary!$E$41)*(1-Summary!$E$41)^$A296)</f>
        <v>2.8737296832108571E-28</v>
      </c>
      <c r="D297" s="1" t="str">
        <f>IF(A297&gt;Summary!$E$45,"",C297)</f>
        <v/>
      </c>
      <c r="G297">
        <f t="shared" si="57"/>
        <v>276</v>
      </c>
      <c r="H297">
        <f>Summary!$E$44*(G297-0.5)</f>
        <v>2479.5</v>
      </c>
      <c r="I297" s="1">
        <f>Summary!$E$32-SUM('Crossing Event Calculation'!$J$22:$J296)</f>
        <v>0</v>
      </c>
      <c r="J297" s="1">
        <f t="shared" si="58"/>
        <v>0</v>
      </c>
      <c r="K297" s="27" t="str">
        <f>IF(G297&gt;Summary!$E$45,"",J297)</f>
        <v/>
      </c>
      <c r="N297">
        <f t="shared" si="59"/>
        <v>276</v>
      </c>
      <c r="O297">
        <f>Summary!$E$44*(N297-0.5)</f>
        <v>2479.5</v>
      </c>
      <c r="P297" s="1">
        <f>Summary!$E$32-SUM('Crossing Event Calculation'!$Q$22:$Q296)</f>
        <v>1.1798373389382277E-10</v>
      </c>
      <c r="Q297" s="1">
        <f t="shared" si="60"/>
        <v>9.3571767509717749E-12</v>
      </c>
      <c r="R297" s="27" t="str">
        <f>IF(N297&gt;Summary!$E$45,"",Q297)</f>
        <v/>
      </c>
      <c r="T297">
        <f t="shared" si="61"/>
        <v>276</v>
      </c>
      <c r="U297">
        <f>Summary!$E$44*(T297-0.5)</f>
        <v>2479.5</v>
      </c>
      <c r="V297" s="1">
        <f>Summary!$E$32-SUM('Crossing Event Calculation'!$W$22:$W296)</f>
        <v>2.527818935949E-6</v>
      </c>
      <c r="W297" s="1">
        <f t="shared" si="62"/>
        <v>1.1453657502596672E-7</v>
      </c>
      <c r="X297" s="27" t="str">
        <f>IF(T297&gt;Summary!$E$45,"",W297)</f>
        <v/>
      </c>
      <c r="AA297">
        <f t="shared" si="63"/>
        <v>276</v>
      </c>
      <c r="AB297">
        <f>Summary!$F$44*(AA297-0.5)</f>
        <v>1983.6</v>
      </c>
      <c r="AC297" s="1">
        <f>IF(Summary!F$41=1,0,Summary!$F$31*(Summary!$F$41)*(1-Summary!$F$41)^$A296)</f>
        <v>3.2365208287960126E-28</v>
      </c>
      <c r="AD297" s="1" t="str">
        <f>IF(AA297&gt;Summary!$F$45,"",AC297)</f>
        <v/>
      </c>
      <c r="AG297">
        <f t="shared" si="64"/>
        <v>276</v>
      </c>
      <c r="AH297">
        <f>Summary!$F$44*(AG297-0.5)</f>
        <v>1983.6</v>
      </c>
      <c r="AI297" s="1">
        <f>Summary!$F$32-SUM('Crossing Event Calculation'!$AJ$22:$AJ296)</f>
        <v>1.354472090042691E-14</v>
      </c>
      <c r="AJ297" s="1">
        <f t="shared" si="67"/>
        <v>1.4812397078741654E-15</v>
      </c>
      <c r="AK297" s="27" t="str">
        <f>IF(AG297&gt;Summary!$F$45,"",AJ297)</f>
        <v/>
      </c>
      <c r="AN297">
        <f t="shared" si="65"/>
        <v>276</v>
      </c>
      <c r="AO297">
        <f>Summary!$F$44*(AN297-0.5)</f>
        <v>1983.6</v>
      </c>
      <c r="AP297" s="1">
        <f>Summary!$F$32-SUM('Crossing Event Calculation'!$AQ$22:$AQ296)</f>
        <v>6.5994982922923384E-8</v>
      </c>
      <c r="AQ297" s="1">
        <f t="shared" si="68"/>
        <v>3.8328555402284242E-9</v>
      </c>
      <c r="AR297" s="27" t="str">
        <f>IF(AN297&gt;Summary!$F$45,"",AQ297)</f>
        <v/>
      </c>
      <c r="AT297">
        <f t="shared" si="66"/>
        <v>276</v>
      </c>
      <c r="AU297">
        <f>Summary!$F$44*(AT297-0.5)</f>
        <v>1983.6</v>
      </c>
      <c r="AV297" s="1">
        <f>Summary!$F$32-SUM('Crossing Event Calculation'!$AW$22:$AW296)</f>
        <v>3.9747635099107725E-4</v>
      </c>
      <c r="AW297" s="1">
        <f t="shared" si="69"/>
        <v>1.1046915175460519E-5</v>
      </c>
      <c r="AX297" s="27" t="str">
        <f>IF(AT297&gt;Summary!$F$45,"",AW297)</f>
        <v/>
      </c>
    </row>
    <row r="298" spans="1:50">
      <c r="A298">
        <f t="shared" si="56"/>
        <v>277</v>
      </c>
      <c r="B298">
        <f>Summary!$E$44*(A298-0.5)</f>
        <v>2488.5</v>
      </c>
      <c r="C298" s="1">
        <f>IF(Summary!E$41=1,0,Summary!$E$31*(Summary!$E$41)*(1-Summary!$E$41)^$A297)</f>
        <v>2.2989837465686866E-28</v>
      </c>
      <c r="D298" s="1" t="str">
        <f>IF(A298&gt;Summary!$E$45,"",C298)</f>
        <v/>
      </c>
      <c r="G298">
        <f t="shared" si="57"/>
        <v>277</v>
      </c>
      <c r="H298">
        <f>Summary!$E$44*(G298-0.5)</f>
        <v>2488.5</v>
      </c>
      <c r="I298" s="1">
        <f>Summary!$E$32-SUM('Crossing Event Calculation'!$J$22:$J297)</f>
        <v>0</v>
      </c>
      <c r="J298" s="1">
        <f t="shared" si="58"/>
        <v>0</v>
      </c>
      <c r="K298" s="27" t="str">
        <f>IF(G298&gt;Summary!$E$45,"",J298)</f>
        <v/>
      </c>
      <c r="N298">
        <f t="shared" si="59"/>
        <v>277</v>
      </c>
      <c r="O298">
        <f>Summary!$E$44*(N298-0.5)</f>
        <v>2488.5</v>
      </c>
      <c r="P298" s="1">
        <f>Summary!$E$32-SUM('Crossing Event Calculation'!$Q$22:$Q297)</f>
        <v>1.0862655219767703E-10</v>
      </c>
      <c r="Q298" s="1">
        <f t="shared" si="60"/>
        <v>8.6150676471813427E-12</v>
      </c>
      <c r="R298" s="27" t="str">
        <f>IF(N298&gt;Summary!$E$45,"",Q298)</f>
        <v/>
      </c>
      <c r="T298">
        <f t="shared" si="61"/>
        <v>277</v>
      </c>
      <c r="U298">
        <f>Summary!$E$44*(T298-0.5)</f>
        <v>2488.5</v>
      </c>
      <c r="V298" s="1">
        <f>Summary!$E$32-SUM('Crossing Event Calculation'!$W$22:$W297)</f>
        <v>2.4132823609468446E-6</v>
      </c>
      <c r="W298" s="1">
        <f t="shared" si="62"/>
        <v>1.0934687301472411E-7</v>
      </c>
      <c r="X298" s="27" t="str">
        <f>IF(T298&gt;Summary!$E$45,"",W298)</f>
        <v/>
      </c>
      <c r="AA298">
        <f t="shared" si="63"/>
        <v>277</v>
      </c>
      <c r="AB298">
        <f>Summary!$F$44*(AA298-0.5)</f>
        <v>1990.7999999999997</v>
      </c>
      <c r="AC298" s="1">
        <f>IF(Summary!F$41=1,0,Summary!$F$31*(Summary!$F$41)*(1-Summary!$F$41)^$A297)</f>
        <v>2.5892166630368108E-28</v>
      </c>
      <c r="AD298" s="1" t="str">
        <f>IF(AA298&gt;Summary!$F$45,"",AC298)</f>
        <v/>
      </c>
      <c r="AG298">
        <f t="shared" si="64"/>
        <v>277</v>
      </c>
      <c r="AH298">
        <f>Summary!$F$44*(AG298-0.5)</f>
        <v>1990.7999999999997</v>
      </c>
      <c r="AI298" s="1">
        <f>Summary!$F$32-SUM('Crossing Event Calculation'!$AJ$22:$AJ297)</f>
        <v>1.2101430968414206E-14</v>
      </c>
      <c r="AJ298" s="1">
        <f t="shared" si="67"/>
        <v>1.3234026898220003E-15</v>
      </c>
      <c r="AK298" s="27" t="str">
        <f>IF(AG298&gt;Summary!$F$45,"",AJ298)</f>
        <v/>
      </c>
      <c r="AN298">
        <f t="shared" si="65"/>
        <v>277</v>
      </c>
      <c r="AO298">
        <f>Summary!$F$44*(AN298-0.5)</f>
        <v>1990.7999999999997</v>
      </c>
      <c r="AP298" s="1">
        <f>Summary!$F$32-SUM('Crossing Event Calculation'!$AQ$22:$AQ297)</f>
        <v>6.2162127334453032E-8</v>
      </c>
      <c r="AQ298" s="1">
        <f t="shared" si="68"/>
        <v>3.6102510159675173E-9</v>
      </c>
      <c r="AR298" s="27" t="str">
        <f>IF(AN298&gt;Summary!$F$45,"",AQ298)</f>
        <v/>
      </c>
      <c r="AT298">
        <f t="shared" si="66"/>
        <v>277</v>
      </c>
      <c r="AU298">
        <f>Summary!$F$44*(AT298-0.5)</f>
        <v>1990.7999999999997</v>
      </c>
      <c r="AV298" s="1">
        <f>Summary!$F$32-SUM('Crossing Event Calculation'!$AW$22:$AW297)</f>
        <v>3.8642943581557176E-4</v>
      </c>
      <c r="AW298" s="1">
        <f t="shared" si="69"/>
        <v>1.073989229324367E-5</v>
      </c>
      <c r="AX298" s="27" t="str">
        <f>IF(AT298&gt;Summary!$F$45,"",AW298)</f>
        <v/>
      </c>
    </row>
    <row r="299" spans="1:50">
      <c r="A299">
        <f t="shared" si="56"/>
        <v>278</v>
      </c>
      <c r="B299">
        <f>Summary!$E$44*(A299-0.5)</f>
        <v>2497.5</v>
      </c>
      <c r="C299" s="1">
        <f>IF(Summary!E$41=1,0,Summary!$E$31*(Summary!$E$41)*(1-Summary!$E$41)^$A298)</f>
        <v>1.8391869972549493E-28</v>
      </c>
      <c r="D299" s="1" t="str">
        <f>IF(A299&gt;Summary!$E$45,"",C299)</f>
        <v/>
      </c>
      <c r="G299">
        <f t="shared" si="57"/>
        <v>278</v>
      </c>
      <c r="H299">
        <f>Summary!$E$44*(G299-0.5)</f>
        <v>2497.5</v>
      </c>
      <c r="I299" s="1">
        <f>Summary!$E$32-SUM('Crossing Event Calculation'!$J$22:$J298)</f>
        <v>0</v>
      </c>
      <c r="J299" s="1">
        <f t="shared" si="58"/>
        <v>0</v>
      </c>
      <c r="K299" s="27" t="str">
        <f>IF(G299&gt;Summary!$E$45,"",J299)</f>
        <v/>
      </c>
      <c r="N299">
        <f t="shared" si="59"/>
        <v>278</v>
      </c>
      <c r="O299">
        <f>Summary!$E$44*(N299-0.5)</f>
        <v>2497.5</v>
      </c>
      <c r="P299" s="1">
        <f>Summary!$E$32-SUM('Crossing Event Calculation'!$Q$22:$Q298)</f>
        <v>1.0001144357119074E-10</v>
      </c>
      <c r="Q299" s="1">
        <f t="shared" si="60"/>
        <v>7.931811646660117E-12</v>
      </c>
      <c r="R299" s="27" t="str">
        <f>IF(N299&gt;Summary!$E$45,"",Q299)</f>
        <v/>
      </c>
      <c r="T299">
        <f t="shared" si="61"/>
        <v>278</v>
      </c>
      <c r="U299">
        <f>Summary!$E$44*(T299-0.5)</f>
        <v>2497.5</v>
      </c>
      <c r="V299" s="1">
        <f>Summary!$E$32-SUM('Crossing Event Calculation'!$W$22:$W298)</f>
        <v>2.3039354879461627E-6</v>
      </c>
      <c r="W299" s="1">
        <f t="shared" si="62"/>
        <v>1.0439231865753255E-7</v>
      </c>
      <c r="X299" s="27" t="str">
        <f>IF(T299&gt;Summary!$E$45,"",W299)</f>
        <v/>
      </c>
      <c r="AA299">
        <f t="shared" si="63"/>
        <v>278</v>
      </c>
      <c r="AB299">
        <f>Summary!$F$44*(AA299-0.5)</f>
        <v>1997.9999999999998</v>
      </c>
      <c r="AC299" s="1">
        <f>IF(Summary!F$41=1,0,Summary!$F$31*(Summary!$F$41)*(1-Summary!$F$41)^$A298)</f>
        <v>2.0713733304294485E-28</v>
      </c>
      <c r="AD299" s="1" t="str">
        <f>IF(AA299&gt;Summary!$F$45,"",AC299)</f>
        <v/>
      </c>
      <c r="AG299">
        <f t="shared" si="64"/>
        <v>278</v>
      </c>
      <c r="AH299">
        <f>Summary!$F$44*(AG299-0.5)</f>
        <v>1997.9999999999998</v>
      </c>
      <c r="AI299" s="1">
        <f>Summary!$F$32-SUM('Crossing Event Calculation'!$AJ$22:$AJ298)</f>
        <v>1.0769163338864018E-14</v>
      </c>
      <c r="AJ299" s="1">
        <f t="shared" si="67"/>
        <v>1.177706980850771E-15</v>
      </c>
      <c r="AK299" s="27" t="str">
        <f>IF(AG299&gt;Summary!$F$45,"",AJ299)</f>
        <v/>
      </c>
      <c r="AN299">
        <f t="shared" si="65"/>
        <v>278</v>
      </c>
      <c r="AO299">
        <f>Summary!$F$44*(AN299-0.5)</f>
        <v>1997.9999999999998</v>
      </c>
      <c r="AP299" s="1">
        <f>Summary!$F$32-SUM('Crossing Event Calculation'!$AQ$22:$AQ298)</f>
        <v>5.8551876347401333E-8</v>
      </c>
      <c r="AQ299" s="1">
        <f t="shared" si="68"/>
        <v>3.4005749181117547E-9</v>
      </c>
      <c r="AR299" s="27" t="str">
        <f>IF(AN299&gt;Summary!$F$45,"",AQ299)</f>
        <v/>
      </c>
      <c r="AT299">
        <f t="shared" si="66"/>
        <v>278</v>
      </c>
      <c r="AU299">
        <f>Summary!$F$44*(AT299-0.5)</f>
        <v>1997.9999999999998</v>
      </c>
      <c r="AV299" s="1">
        <f>Summary!$F$32-SUM('Crossing Event Calculation'!$AW$22:$AW298)</f>
        <v>3.7568954352229511E-4</v>
      </c>
      <c r="AW299" s="1">
        <f t="shared" si="69"/>
        <v>1.044140238595338E-5</v>
      </c>
      <c r="AX299" s="27" t="str">
        <f>IF(AT299&gt;Summary!$F$45,"",AW299)</f>
        <v/>
      </c>
    </row>
    <row r="300" spans="1:50">
      <c r="A300">
        <f t="shared" si="56"/>
        <v>279</v>
      </c>
      <c r="B300">
        <f>Summary!$E$44*(A300-0.5)</f>
        <v>2506.5</v>
      </c>
      <c r="C300" s="1">
        <f>IF(Summary!E$41=1,0,Summary!$E$31*(Summary!$E$41)*(1-Summary!$E$41)^$A299)</f>
        <v>1.4713495978039594E-28</v>
      </c>
      <c r="D300" s="1" t="str">
        <f>IF(A300&gt;Summary!$E$45,"",C300)</f>
        <v/>
      </c>
      <c r="G300">
        <f t="shared" si="57"/>
        <v>279</v>
      </c>
      <c r="H300">
        <f>Summary!$E$44*(G300-0.5)</f>
        <v>2506.5</v>
      </c>
      <c r="I300" s="1">
        <f>Summary!$E$32-SUM('Crossing Event Calculation'!$J$22:$J299)</f>
        <v>0</v>
      </c>
      <c r="J300" s="1">
        <f t="shared" si="58"/>
        <v>0</v>
      </c>
      <c r="K300" s="27" t="str">
        <f>IF(G300&gt;Summary!$E$45,"",J300)</f>
        <v/>
      </c>
      <c r="N300">
        <f t="shared" si="59"/>
        <v>279</v>
      </c>
      <c r="O300">
        <f>Summary!$E$44*(N300-0.5)</f>
        <v>2506.5</v>
      </c>
      <c r="P300" s="1">
        <f>Summary!$E$32-SUM('Crossing Event Calculation'!$Q$22:$Q299)</f>
        <v>9.2079677216361233E-11</v>
      </c>
      <c r="Q300" s="1">
        <f t="shared" si="60"/>
        <v>7.3027508661601315E-12</v>
      </c>
      <c r="R300" s="27" t="str">
        <f>IF(N300&gt;Summary!$E$45,"",Q300)</f>
        <v/>
      </c>
      <c r="T300">
        <f t="shared" si="61"/>
        <v>279</v>
      </c>
      <c r="U300">
        <f>Summary!$E$44*(T300-0.5)</f>
        <v>2506.5</v>
      </c>
      <c r="V300" s="1">
        <f>Summary!$E$32-SUM('Crossing Event Calculation'!$W$22:$W299)</f>
        <v>2.199543169267848E-6</v>
      </c>
      <c r="W300" s="1">
        <f t="shared" si="62"/>
        <v>9.9662257310814864E-8</v>
      </c>
      <c r="X300" s="27" t="str">
        <f>IF(T300&gt;Summary!$E$45,"",W300)</f>
        <v/>
      </c>
      <c r="AA300">
        <f t="shared" si="63"/>
        <v>279</v>
      </c>
      <c r="AB300">
        <f>Summary!$F$44*(AA300-0.5)</f>
        <v>2005.1999999999998</v>
      </c>
      <c r="AC300" s="1">
        <f>IF(Summary!F$41=1,0,Summary!$F$31*(Summary!$F$41)*(1-Summary!$F$41)^$A299)</f>
        <v>1.6570986643435587E-28</v>
      </c>
      <c r="AD300" s="1" t="str">
        <f>IF(AA300&gt;Summary!$F$45,"",AC300)</f>
        <v/>
      </c>
      <c r="AG300">
        <f t="shared" si="64"/>
        <v>279</v>
      </c>
      <c r="AH300">
        <f>Summary!$F$44*(AG300-0.5)</f>
        <v>2005.1999999999998</v>
      </c>
      <c r="AI300" s="1">
        <f>Summary!$F$32-SUM('Crossing Event Calculation'!$AJ$22:$AJ299)</f>
        <v>9.5479180117763462E-15</v>
      </c>
      <c r="AJ300" s="1">
        <f t="shared" si="67"/>
        <v>1.0441525809604773E-15</v>
      </c>
      <c r="AK300" s="27" t="str">
        <f>IF(AG300&gt;Summary!$F$45,"",AJ300)</f>
        <v/>
      </c>
      <c r="AN300">
        <f t="shared" si="65"/>
        <v>279</v>
      </c>
      <c r="AO300">
        <f>Summary!$F$44*(AN300-0.5)</f>
        <v>2005.1999999999998</v>
      </c>
      <c r="AP300" s="1">
        <f>Summary!$F$32-SUM('Crossing Event Calculation'!$AQ$22:$AQ299)</f>
        <v>5.5151301414646525E-8</v>
      </c>
      <c r="AQ300" s="1">
        <f t="shared" si="68"/>
        <v>3.2030763827125764E-9</v>
      </c>
      <c r="AR300" s="27" t="str">
        <f>IF(AN300&gt;Summary!$F$45,"",AQ300)</f>
        <v/>
      </c>
      <c r="AT300">
        <f t="shared" si="66"/>
        <v>279</v>
      </c>
      <c r="AU300">
        <f>Summary!$F$44*(AT300-0.5)</f>
        <v>2005.1999999999998</v>
      </c>
      <c r="AV300" s="1">
        <f>Summary!$F$32-SUM('Crossing Event Calculation'!$AW$22:$AW299)</f>
        <v>3.6524814113636506E-4</v>
      </c>
      <c r="AW300" s="1">
        <f t="shared" si="69"/>
        <v>1.0151208299732614E-5</v>
      </c>
      <c r="AX300" s="27" t="str">
        <f>IF(AT300&gt;Summary!$F$45,"",AW300)</f>
        <v/>
      </c>
    </row>
    <row r="301" spans="1:50">
      <c r="A301">
        <f t="shared" si="56"/>
        <v>280</v>
      </c>
      <c r="B301">
        <f>Summary!$E$44*(A301-0.5)</f>
        <v>2515.5</v>
      </c>
      <c r="C301" s="1">
        <f>IF(Summary!E$41=1,0,Summary!$E$31*(Summary!$E$41)*(1-Summary!$E$41)^$A300)</f>
        <v>1.1770796782431678E-28</v>
      </c>
      <c r="D301" s="1" t="str">
        <f>IF(A301&gt;Summary!$E$45,"",C301)</f>
        <v/>
      </c>
      <c r="G301">
        <f t="shared" si="57"/>
        <v>280</v>
      </c>
      <c r="H301">
        <f>Summary!$E$44*(G301-0.5)</f>
        <v>2515.5</v>
      </c>
      <c r="I301" s="1">
        <f>Summary!$E$32-SUM('Crossing Event Calculation'!$J$22:$J300)</f>
        <v>0</v>
      </c>
      <c r="J301" s="1">
        <f t="shared" si="58"/>
        <v>0</v>
      </c>
      <c r="K301" s="27" t="str">
        <f>IF(G301&gt;Summary!$E$45,"",J301)</f>
        <v/>
      </c>
      <c r="N301">
        <f t="shared" si="59"/>
        <v>280</v>
      </c>
      <c r="O301">
        <f>Summary!$E$44*(N301-0.5)</f>
        <v>2515.5</v>
      </c>
      <c r="P301" s="1">
        <f>Summary!$E$32-SUM('Crossing Event Calculation'!$Q$22:$Q300)</f>
        <v>8.4776963227284341E-11</v>
      </c>
      <c r="Q301" s="1">
        <f t="shared" si="60"/>
        <v>6.7235796253255147E-12</v>
      </c>
      <c r="R301" s="27" t="str">
        <f>IF(N301&gt;Summary!$E$45,"",Q301)</f>
        <v/>
      </c>
      <c r="T301">
        <f t="shared" si="61"/>
        <v>280</v>
      </c>
      <c r="U301">
        <f>Summary!$E$44*(T301-0.5)</f>
        <v>2515.5</v>
      </c>
      <c r="V301" s="1">
        <f>Summary!$E$32-SUM('Crossing Event Calculation'!$W$22:$W300)</f>
        <v>2.0998809119321393E-6</v>
      </c>
      <c r="W301" s="1">
        <f t="shared" si="62"/>
        <v>9.5146517100053616E-8</v>
      </c>
      <c r="X301" s="27" t="str">
        <f>IF(T301&gt;Summary!$E$45,"",W301)</f>
        <v/>
      </c>
      <c r="AA301">
        <f t="shared" si="63"/>
        <v>280</v>
      </c>
      <c r="AB301">
        <f>Summary!$F$44*(AA301-0.5)</f>
        <v>2012.3999999999999</v>
      </c>
      <c r="AC301" s="1">
        <f>IF(Summary!F$41=1,0,Summary!$F$31*(Summary!$F$41)*(1-Summary!$F$41)^$A300)</f>
        <v>1.3256789314748474E-28</v>
      </c>
      <c r="AD301" s="1" t="str">
        <f>IF(AA301&gt;Summary!$F$45,"",AC301)</f>
        <v/>
      </c>
      <c r="AG301">
        <f t="shared" si="64"/>
        <v>280</v>
      </c>
      <c r="AH301">
        <f>Summary!$F$44*(AG301-0.5)</f>
        <v>2012.3999999999999</v>
      </c>
      <c r="AI301" s="1">
        <f>Summary!$F$32-SUM('Crossing Event Calculation'!$AJ$22:$AJ300)</f>
        <v>8.5487172896137054E-15</v>
      </c>
      <c r="AJ301" s="1">
        <f t="shared" si="67"/>
        <v>9.3488079923205532E-16</v>
      </c>
      <c r="AK301" s="27" t="str">
        <f>IF(AG301&gt;Summary!$F$45,"",AJ301)</f>
        <v/>
      </c>
      <c r="AN301">
        <f t="shared" si="65"/>
        <v>280</v>
      </c>
      <c r="AO301">
        <f>Summary!$F$44*(AN301-0.5)</f>
        <v>2012.3999999999999</v>
      </c>
      <c r="AP301" s="1">
        <f>Summary!$F$32-SUM('Crossing Event Calculation'!$AQ$22:$AQ300)</f>
        <v>5.1948225054943009E-8</v>
      </c>
      <c r="AQ301" s="1">
        <f t="shared" si="68"/>
        <v>3.017048166213108E-9</v>
      </c>
      <c r="AR301" s="27" t="str">
        <f>IF(AN301&gt;Summary!$F$45,"",AQ301)</f>
        <v/>
      </c>
      <c r="AT301">
        <f t="shared" si="66"/>
        <v>280</v>
      </c>
      <c r="AU301">
        <f>Summary!$F$44*(AT301-0.5)</f>
        <v>2012.3999999999999</v>
      </c>
      <c r="AV301" s="1">
        <f>Summary!$F$32-SUM('Crossing Event Calculation'!$AW$22:$AW300)</f>
        <v>3.5509693283664046E-4</v>
      </c>
      <c r="AW301" s="1">
        <f t="shared" si="69"/>
        <v>9.8690794718517169E-6</v>
      </c>
      <c r="AX301" s="27" t="str">
        <f>IF(AT301&gt;Summary!$F$45,"",AW301)</f>
        <v/>
      </c>
    </row>
    <row r="302" spans="1:50">
      <c r="A302">
        <f t="shared" si="56"/>
        <v>281</v>
      </c>
      <c r="B302">
        <f>Summary!$E$44*(A302-0.5)</f>
        <v>2524.5</v>
      </c>
      <c r="C302" s="1">
        <f>IF(Summary!E$41=1,0,Summary!$E$31*(Summary!$E$41)*(1-Summary!$E$41)^$A301)</f>
        <v>9.4166374259453419E-29</v>
      </c>
      <c r="D302" s="1" t="str">
        <f>IF(A302&gt;Summary!$E$45,"",C302)</f>
        <v/>
      </c>
      <c r="G302">
        <f t="shared" si="57"/>
        <v>281</v>
      </c>
      <c r="H302">
        <f>Summary!$E$44*(G302-0.5)</f>
        <v>2524.5</v>
      </c>
      <c r="I302" s="1">
        <f>Summary!$E$32-SUM('Crossing Event Calculation'!$J$22:$J301)</f>
        <v>0</v>
      </c>
      <c r="J302" s="1">
        <f t="shared" si="58"/>
        <v>0</v>
      </c>
      <c r="K302" s="27" t="str">
        <f>IF(G302&gt;Summary!$E$45,"",J302)</f>
        <v/>
      </c>
      <c r="N302">
        <f t="shared" si="59"/>
        <v>281</v>
      </c>
      <c r="O302">
        <f>Summary!$E$44*(N302-0.5)</f>
        <v>2524.5</v>
      </c>
      <c r="P302" s="1">
        <f>Summary!$E$32-SUM('Crossing Event Calculation'!$Q$22:$Q301)</f>
        <v>7.805334156785193E-11</v>
      </c>
      <c r="Q302" s="1">
        <f t="shared" si="60"/>
        <v>6.1903356416201878E-12</v>
      </c>
      <c r="R302" s="27" t="str">
        <f>IF(N302&gt;Summary!$E$45,"",Q302)</f>
        <v/>
      </c>
      <c r="T302">
        <f t="shared" si="61"/>
        <v>281</v>
      </c>
      <c r="U302">
        <f>Summary!$E$44*(T302-0.5)</f>
        <v>2524.5</v>
      </c>
      <c r="V302" s="1">
        <f>Summary!$E$32-SUM('Crossing Event Calculation'!$W$22:$W301)</f>
        <v>2.0047343948226271E-6</v>
      </c>
      <c r="W302" s="1">
        <f t="shared" si="62"/>
        <v>9.0835387042282369E-8</v>
      </c>
      <c r="X302" s="27" t="str">
        <f>IF(T302&gt;Summary!$E$45,"",W302)</f>
        <v/>
      </c>
      <c r="AA302">
        <f t="shared" si="63"/>
        <v>281</v>
      </c>
      <c r="AB302">
        <f>Summary!$F$44*(AA302-0.5)</f>
        <v>2019.6</v>
      </c>
      <c r="AC302" s="1">
        <f>IF(Summary!F$41=1,0,Summary!$F$31*(Summary!$F$41)*(1-Summary!$F$41)^$A301)</f>
        <v>1.0605431451798778E-28</v>
      </c>
      <c r="AD302" s="1" t="str">
        <f>IF(AA302&gt;Summary!$F$45,"",AC302)</f>
        <v/>
      </c>
      <c r="AG302">
        <f t="shared" si="64"/>
        <v>281</v>
      </c>
      <c r="AH302">
        <f>Summary!$F$44*(AG302-0.5)</f>
        <v>2019.6</v>
      </c>
      <c r="AI302" s="1">
        <f>Summary!$F$32-SUM('Crossing Event Calculation'!$AJ$22:$AJ301)</f>
        <v>7.6605388699135801E-15</v>
      </c>
      <c r="AJ302" s="1">
        <f t="shared" si="67"/>
        <v>8.3775032658456902E-16</v>
      </c>
      <c r="AK302" s="27" t="str">
        <f>IF(AG302&gt;Summary!$F$45,"",AJ302)</f>
        <v/>
      </c>
      <c r="AN302">
        <f t="shared" si="65"/>
        <v>281</v>
      </c>
      <c r="AO302">
        <f>Summary!$F$44*(AN302-0.5)</f>
        <v>2019.6</v>
      </c>
      <c r="AP302" s="1">
        <f>Summary!$F$32-SUM('Crossing Event Calculation'!$AQ$22:$AQ301)</f>
        <v>4.8931176888089567E-8</v>
      </c>
      <c r="AQ302" s="1">
        <f t="shared" si="68"/>
        <v>2.8418240920593814E-9</v>
      </c>
      <c r="AR302" s="27" t="str">
        <f>IF(AN302&gt;Summary!$F$45,"",AQ302)</f>
        <v/>
      </c>
      <c r="AT302">
        <f t="shared" si="66"/>
        <v>281</v>
      </c>
      <c r="AU302">
        <f>Summary!$F$44*(AT302-0.5)</f>
        <v>2019.6</v>
      </c>
      <c r="AV302" s="1">
        <f>Summary!$F$32-SUM('Crossing Event Calculation'!$AW$22:$AW301)</f>
        <v>3.4522785336477124E-4</v>
      </c>
      <c r="AW302" s="1">
        <f t="shared" si="69"/>
        <v>9.5947917475285518E-6</v>
      </c>
      <c r="AX302" s="27" t="str">
        <f>IF(AT302&gt;Summary!$F$45,"",AW302)</f>
        <v/>
      </c>
    </row>
    <row r="303" spans="1:50">
      <c r="A303">
        <f t="shared" si="56"/>
        <v>282</v>
      </c>
      <c r="B303">
        <f>Summary!$E$44*(A303-0.5)</f>
        <v>2533.5</v>
      </c>
      <c r="C303" s="1">
        <f>IF(Summary!E$41=1,0,Summary!$E$31*(Summary!$E$41)*(1-Summary!$E$41)^$A302)</f>
        <v>7.5333099407562733E-29</v>
      </c>
      <c r="D303" s="1" t="str">
        <f>IF(A303&gt;Summary!$E$45,"",C303)</f>
        <v/>
      </c>
      <c r="G303">
        <f t="shared" si="57"/>
        <v>282</v>
      </c>
      <c r="H303">
        <f>Summary!$E$44*(G303-0.5)</f>
        <v>2533.5</v>
      </c>
      <c r="I303" s="1">
        <f>Summary!$E$32-SUM('Crossing Event Calculation'!$J$22:$J302)</f>
        <v>0</v>
      </c>
      <c r="J303" s="1">
        <f t="shared" si="58"/>
        <v>0</v>
      </c>
      <c r="K303" s="27" t="str">
        <f>IF(G303&gt;Summary!$E$45,"",J303)</f>
        <v/>
      </c>
      <c r="N303">
        <f t="shared" si="59"/>
        <v>282</v>
      </c>
      <c r="O303">
        <f>Summary!$E$44*(N303-0.5)</f>
        <v>2533.5</v>
      </c>
      <c r="P303" s="1">
        <f>Summary!$E$32-SUM('Crossing Event Calculation'!$Q$22:$Q302)</f>
        <v>7.1862960027146983E-11</v>
      </c>
      <c r="Q303" s="1">
        <f t="shared" si="60"/>
        <v>5.6993824201832628E-12</v>
      </c>
      <c r="R303" s="27" t="str">
        <f>IF(N303&gt;Summary!$E$45,"",Q303)</f>
        <v/>
      </c>
      <c r="T303">
        <f t="shared" si="61"/>
        <v>282</v>
      </c>
      <c r="U303">
        <f>Summary!$E$44*(T303-0.5)</f>
        <v>2533.5</v>
      </c>
      <c r="V303" s="1">
        <f>Summary!$E$32-SUM('Crossing Event Calculation'!$W$22:$W302)</f>
        <v>1.9138990078326756E-6</v>
      </c>
      <c r="W303" s="1">
        <f t="shared" si="62"/>
        <v>8.6719596164609632E-8</v>
      </c>
      <c r="X303" s="27" t="str">
        <f>IF(T303&gt;Summary!$E$45,"",W303)</f>
        <v/>
      </c>
      <c r="AA303">
        <f t="shared" si="63"/>
        <v>282</v>
      </c>
      <c r="AB303">
        <f>Summary!$F$44*(AA303-0.5)</f>
        <v>2026.7999999999997</v>
      </c>
      <c r="AC303" s="1">
        <f>IF(Summary!F$41=1,0,Summary!$F$31*(Summary!$F$41)*(1-Summary!$F$41)^$A302)</f>
        <v>8.4843451614390234E-29</v>
      </c>
      <c r="AD303" s="1" t="str">
        <f>IF(AA303&gt;Summary!$F$45,"",AC303)</f>
        <v/>
      </c>
      <c r="AG303">
        <f t="shared" si="64"/>
        <v>282</v>
      </c>
      <c r="AH303">
        <f>Summary!$F$44*(AG303-0.5)</f>
        <v>2026.7999999999997</v>
      </c>
      <c r="AI303" s="1">
        <f>Summary!$F$32-SUM('Crossing Event Calculation'!$AJ$22:$AJ302)</f>
        <v>6.7723604502134549E-15</v>
      </c>
      <c r="AJ303" s="1">
        <f t="shared" si="67"/>
        <v>7.4061985393708272E-16</v>
      </c>
      <c r="AK303" s="27" t="str">
        <f>IF(AG303&gt;Summary!$F$45,"",AJ303)</f>
        <v/>
      </c>
      <c r="AN303">
        <f t="shared" si="65"/>
        <v>282</v>
      </c>
      <c r="AO303">
        <f>Summary!$F$44*(AN303-0.5)</f>
        <v>2026.7999999999997</v>
      </c>
      <c r="AP303" s="1">
        <f>Summary!$F$32-SUM('Crossing Event Calculation'!$AQ$22:$AQ302)</f>
        <v>4.6089352778722059E-8</v>
      </c>
      <c r="AQ303" s="1">
        <f t="shared" si="68"/>
        <v>2.6767766778541947E-9</v>
      </c>
      <c r="AR303" s="27" t="str">
        <f>IF(AN303&gt;Summary!$F$45,"",AQ303)</f>
        <v/>
      </c>
      <c r="AT303">
        <f t="shared" si="66"/>
        <v>282</v>
      </c>
      <c r="AU303">
        <f>Summary!$F$44*(AT303-0.5)</f>
        <v>2026.7999999999997</v>
      </c>
      <c r="AV303" s="1">
        <f>Summary!$F$32-SUM('Crossing Event Calculation'!$AW$22:$AW302)</f>
        <v>3.3563306161721318E-4</v>
      </c>
      <c r="AW303" s="1">
        <f t="shared" si="69"/>
        <v>9.3281272018337028E-6</v>
      </c>
      <c r="AX303" s="27" t="str">
        <f>IF(AT303&gt;Summary!$F$45,"",AW303)</f>
        <v/>
      </c>
    </row>
    <row r="304" spans="1:50">
      <c r="A304">
        <f t="shared" si="56"/>
        <v>283</v>
      </c>
      <c r="B304">
        <f>Summary!$E$44*(A304-0.5)</f>
        <v>2542.5</v>
      </c>
      <c r="C304" s="1">
        <f>IF(Summary!E$41=1,0,Summary!$E$31*(Summary!$E$41)*(1-Summary!$E$41)^$A303)</f>
        <v>6.0266479526050207E-29</v>
      </c>
      <c r="D304" s="1" t="str">
        <f>IF(A304&gt;Summary!$E$45,"",C304)</f>
        <v/>
      </c>
      <c r="G304">
        <f t="shared" si="57"/>
        <v>283</v>
      </c>
      <c r="H304">
        <f>Summary!$E$44*(G304-0.5)</f>
        <v>2542.5</v>
      </c>
      <c r="I304" s="1">
        <f>Summary!$E$32-SUM('Crossing Event Calculation'!$J$22:$J303)</f>
        <v>0</v>
      </c>
      <c r="J304" s="1">
        <f t="shared" si="58"/>
        <v>0</v>
      </c>
      <c r="K304" s="27" t="str">
        <f>IF(G304&gt;Summary!$E$45,"",J304)</f>
        <v/>
      </c>
      <c r="N304">
        <f t="shared" si="59"/>
        <v>283</v>
      </c>
      <c r="O304">
        <f>Summary!$E$44*(N304-0.5)</f>
        <v>2542.5</v>
      </c>
      <c r="P304" s="1">
        <f>Summary!$E$32-SUM('Crossing Event Calculation'!$Q$22:$Q303)</f>
        <v>6.6163630130233742E-11</v>
      </c>
      <c r="Q304" s="1">
        <f t="shared" si="60"/>
        <v>5.2473740335398304E-12</v>
      </c>
      <c r="R304" s="27" t="str">
        <f>IF(N304&gt;Summary!$E$45,"",Q304)</f>
        <v/>
      </c>
      <c r="T304">
        <f t="shared" si="61"/>
        <v>283</v>
      </c>
      <c r="U304">
        <f>Summary!$E$44*(T304-0.5)</f>
        <v>2542.5</v>
      </c>
      <c r="V304" s="1">
        <f>Summary!$E$32-SUM('Crossing Event Calculation'!$W$22:$W303)</f>
        <v>1.8271794116619944E-6</v>
      </c>
      <c r="W304" s="1">
        <f t="shared" si="62"/>
        <v>8.2790293558410169E-8</v>
      </c>
      <c r="X304" s="27" t="str">
        <f>IF(T304&gt;Summary!$E$45,"",W304)</f>
        <v/>
      </c>
      <c r="AA304">
        <f t="shared" si="63"/>
        <v>283</v>
      </c>
      <c r="AB304">
        <f>Summary!$F$44*(AA304-0.5)</f>
        <v>2033.9999999999998</v>
      </c>
      <c r="AC304" s="1">
        <f>IF(Summary!F$41=1,0,Summary!$F$31*(Summary!$F$41)*(1-Summary!$F$41)^$A303)</f>
        <v>6.7874761291512205E-29</v>
      </c>
      <c r="AD304" s="1" t="str">
        <f>IF(AA304&gt;Summary!$F$45,"",AC304)</f>
        <v/>
      </c>
      <c r="AG304">
        <f t="shared" si="64"/>
        <v>283</v>
      </c>
      <c r="AH304">
        <f>Summary!$F$44*(AG304-0.5)</f>
        <v>2033.9999999999998</v>
      </c>
      <c r="AI304" s="1">
        <f>Summary!$F$32-SUM('Crossing Event Calculation'!$AJ$22:$AJ303)</f>
        <v>5.9952043329758453E-15</v>
      </c>
      <c r="AJ304" s="1">
        <f t="shared" si="67"/>
        <v>6.5563069037053225E-16</v>
      </c>
      <c r="AK304" s="27" t="str">
        <f>IF(AG304&gt;Summary!$F$45,"",AJ304)</f>
        <v/>
      </c>
      <c r="AN304">
        <f t="shared" si="65"/>
        <v>283</v>
      </c>
      <c r="AO304">
        <f>Summary!$F$44*(AN304-0.5)</f>
        <v>2033.9999999999998</v>
      </c>
      <c r="AP304" s="1">
        <f>Summary!$F$32-SUM('Crossing Event Calculation'!$AQ$22:$AQ303)</f>
        <v>4.3412576089529864E-8</v>
      </c>
      <c r="AQ304" s="1">
        <f t="shared" si="68"/>
        <v>2.5213148850220477E-9</v>
      </c>
      <c r="AR304" s="27" t="str">
        <f>IF(AN304&gt;Summary!$F$45,"",AQ304)</f>
        <v/>
      </c>
      <c r="AT304">
        <f t="shared" si="66"/>
        <v>283</v>
      </c>
      <c r="AU304">
        <f>Summary!$F$44*(AT304-0.5)</f>
        <v>2033.9999999999998</v>
      </c>
      <c r="AV304" s="1">
        <f>Summary!$F$32-SUM('Crossing Event Calculation'!$AW$22:$AW303)</f>
        <v>3.263049344154334E-4</v>
      </c>
      <c r="AW304" s="1">
        <f t="shared" si="69"/>
        <v>9.0688739665480628E-6</v>
      </c>
      <c r="AX304" s="27" t="str">
        <f>IF(AT304&gt;Summary!$F$45,"",AW304)</f>
        <v/>
      </c>
    </row>
    <row r="305" spans="1:50">
      <c r="A305">
        <f t="shared" si="56"/>
        <v>284</v>
      </c>
      <c r="B305">
        <f>Summary!$E$44*(A305-0.5)</f>
        <v>2551.5</v>
      </c>
      <c r="C305" s="1">
        <f>IF(Summary!E$41=1,0,Summary!$E$31*(Summary!$E$41)*(1-Summary!$E$41)^$A304)</f>
        <v>4.8213183620840161E-29</v>
      </c>
      <c r="D305" s="1" t="str">
        <f>IF(A305&gt;Summary!$E$45,"",C305)</f>
        <v/>
      </c>
      <c r="G305">
        <f t="shared" si="57"/>
        <v>284</v>
      </c>
      <c r="H305">
        <f>Summary!$E$44*(G305-0.5)</f>
        <v>2551.5</v>
      </c>
      <c r="I305" s="1">
        <f>Summary!$E$32-SUM('Crossing Event Calculation'!$J$22:$J304)</f>
        <v>0</v>
      </c>
      <c r="J305" s="1">
        <f t="shared" si="58"/>
        <v>0</v>
      </c>
      <c r="K305" s="27" t="str">
        <f>IF(G305&gt;Summary!$E$45,"",J305)</f>
        <v/>
      </c>
      <c r="N305">
        <f t="shared" si="59"/>
        <v>284</v>
      </c>
      <c r="O305">
        <f>Summary!$E$44*(N305-0.5)</f>
        <v>2551.5</v>
      </c>
      <c r="P305" s="1">
        <f>Summary!$E$32-SUM('Crossing Event Calculation'!$Q$22:$Q304)</f>
        <v>6.0916272026645402E-11</v>
      </c>
      <c r="Q305" s="1">
        <f t="shared" si="60"/>
        <v>4.8312110962394461E-12</v>
      </c>
      <c r="R305" s="27" t="str">
        <f>IF(N305&gt;Summary!$E$45,"",Q305)</f>
        <v/>
      </c>
      <c r="T305">
        <f t="shared" si="61"/>
        <v>284</v>
      </c>
      <c r="U305">
        <f>Summary!$E$44*(T305-0.5)</f>
        <v>2551.5</v>
      </c>
      <c r="V305" s="1">
        <f>Summary!$E$32-SUM('Crossing Event Calculation'!$W$22:$W304)</f>
        <v>1.7443891181523341E-6</v>
      </c>
      <c r="W305" s="1">
        <f t="shared" si="62"/>
        <v>7.9039029364152894E-8</v>
      </c>
      <c r="X305" s="27" t="str">
        <f>IF(T305&gt;Summary!$E$45,"",W305)</f>
        <v/>
      </c>
      <c r="AA305">
        <f t="shared" si="63"/>
        <v>284</v>
      </c>
      <c r="AB305">
        <f>Summary!$F$44*(AA305-0.5)</f>
        <v>2041.1999999999998</v>
      </c>
      <c r="AC305" s="1">
        <f>IF(Summary!F$41=1,0,Summary!$F$31*(Summary!$F$41)*(1-Summary!$F$41)^$A304)</f>
        <v>5.4299809033209757E-29</v>
      </c>
      <c r="AD305" s="1" t="str">
        <f>IF(AA305&gt;Summary!$F$45,"",AC305)</f>
        <v/>
      </c>
      <c r="AG305">
        <f t="shared" si="64"/>
        <v>284</v>
      </c>
      <c r="AH305">
        <f>Summary!$F$44*(AG305-0.5)</f>
        <v>2041.1999999999998</v>
      </c>
      <c r="AI305" s="1">
        <f>Summary!$F$32-SUM('Crossing Event Calculation'!$AJ$22:$AJ304)</f>
        <v>5.3290705182007514E-15</v>
      </c>
      <c r="AJ305" s="1">
        <f t="shared" si="67"/>
        <v>5.827828358849176E-16</v>
      </c>
      <c r="AK305" s="27" t="str">
        <f>IF(AG305&gt;Summary!$F$45,"",AJ305)</f>
        <v/>
      </c>
      <c r="AN305">
        <f t="shared" si="65"/>
        <v>284</v>
      </c>
      <c r="AO305">
        <f>Summary!$F$44*(AN305-0.5)</f>
        <v>2041.1999999999998</v>
      </c>
      <c r="AP305" s="1">
        <f>Summary!$F$32-SUM('Crossing Event Calculation'!$AQ$22:$AQ304)</f>
        <v>4.0891261154918368E-8</v>
      </c>
      <c r="AQ305" s="1">
        <f t="shared" si="68"/>
        <v>2.3748819974331094E-9</v>
      </c>
      <c r="AR305" s="27" t="str">
        <f>IF(AN305&gt;Summary!$F$45,"",AQ305)</f>
        <v/>
      </c>
      <c r="AT305">
        <f t="shared" si="66"/>
        <v>284</v>
      </c>
      <c r="AU305">
        <f>Summary!$F$44*(AT305-0.5)</f>
        <v>2041.1999999999998</v>
      </c>
      <c r="AV305" s="1">
        <f>Summary!$F$32-SUM('Crossing Event Calculation'!$AW$22:$AW304)</f>
        <v>3.1723606044886665E-4</v>
      </c>
      <c r="AW305" s="1">
        <f t="shared" si="69"/>
        <v>8.816826061821641E-6</v>
      </c>
      <c r="AX305" s="27" t="str">
        <f>IF(AT305&gt;Summary!$F$45,"",AW305)</f>
        <v/>
      </c>
    </row>
    <row r="306" spans="1:50">
      <c r="A306">
        <f t="shared" si="56"/>
        <v>285</v>
      </c>
      <c r="B306">
        <f>Summary!$E$44*(A306-0.5)</f>
        <v>2560.5</v>
      </c>
      <c r="C306" s="1">
        <f>IF(Summary!E$41=1,0,Summary!$E$31*(Summary!$E$41)*(1-Summary!$E$41)^$A305)</f>
        <v>3.8570546896672148E-29</v>
      </c>
      <c r="D306" s="1" t="str">
        <f>IF(A306&gt;Summary!$E$45,"",C306)</f>
        <v/>
      </c>
      <c r="G306">
        <f t="shared" si="57"/>
        <v>285</v>
      </c>
      <c r="H306">
        <f>Summary!$E$44*(G306-0.5)</f>
        <v>2560.5</v>
      </c>
      <c r="I306" s="1">
        <f>Summary!$E$32-SUM('Crossing Event Calculation'!$J$22:$J305)</f>
        <v>0</v>
      </c>
      <c r="J306" s="1">
        <f t="shared" si="58"/>
        <v>0</v>
      </c>
      <c r="K306" s="27" t="str">
        <f>IF(G306&gt;Summary!$E$45,"",J306)</f>
        <v/>
      </c>
      <c r="N306">
        <f t="shared" si="59"/>
        <v>285</v>
      </c>
      <c r="O306">
        <f>Summary!$E$44*(N306-0.5)</f>
        <v>2560.5</v>
      </c>
      <c r="P306" s="1">
        <f>Summary!$E$32-SUM('Crossing Event Calculation'!$Q$22:$Q305)</f>
        <v>5.608502551268657E-11</v>
      </c>
      <c r="Q306" s="1">
        <f t="shared" si="60"/>
        <v>4.4480495699284377E-12</v>
      </c>
      <c r="R306" s="27" t="str">
        <f>IF(N306&gt;Summary!$E$45,"",Q306)</f>
        <v/>
      </c>
      <c r="T306">
        <f t="shared" si="61"/>
        <v>285</v>
      </c>
      <c r="U306">
        <f>Summary!$E$44*(T306-0.5)</f>
        <v>2560.5</v>
      </c>
      <c r="V306" s="1">
        <f>Summary!$E$32-SUM('Crossing Event Calculation'!$W$22:$W305)</f>
        <v>1.6653500888308415E-6</v>
      </c>
      <c r="W306" s="1">
        <f t="shared" si="62"/>
        <v>7.5457736581225745E-8</v>
      </c>
      <c r="X306" s="27" t="str">
        <f>IF(T306&gt;Summary!$E$45,"",W306)</f>
        <v/>
      </c>
      <c r="AA306">
        <f t="shared" si="63"/>
        <v>285</v>
      </c>
      <c r="AB306">
        <f>Summary!$F$44*(AA306-0.5)</f>
        <v>2048.3999999999996</v>
      </c>
      <c r="AC306" s="1">
        <f>IF(Summary!F$41=1,0,Summary!$F$31*(Summary!$F$41)*(1-Summary!$F$41)^$A305)</f>
        <v>4.3439847226567832E-29</v>
      </c>
      <c r="AD306" s="1" t="str">
        <f>IF(AA306&gt;Summary!$F$45,"",AC306)</f>
        <v/>
      </c>
      <c r="AG306">
        <f t="shared" si="64"/>
        <v>285</v>
      </c>
      <c r="AH306">
        <f>Summary!$F$44*(AG306-0.5)</f>
        <v>2048.3999999999996</v>
      </c>
      <c r="AI306" s="1">
        <f>Summary!$F$32-SUM('Crossing Event Calculation'!$AJ$22:$AJ305)</f>
        <v>4.7739590058881731E-15</v>
      </c>
      <c r="AJ306" s="1">
        <f t="shared" si="67"/>
        <v>5.2207629048023867E-16</v>
      </c>
      <c r="AK306" s="27" t="str">
        <f>IF(AG306&gt;Summary!$F$45,"",AJ306)</f>
        <v/>
      </c>
      <c r="AN306">
        <f t="shared" si="65"/>
        <v>285</v>
      </c>
      <c r="AO306">
        <f>Summary!$F$44*(AN306-0.5)</f>
        <v>2048.3999999999996</v>
      </c>
      <c r="AP306" s="1">
        <f>Summary!$F$32-SUM('Crossing Event Calculation'!$AQ$22:$AQ305)</f>
        <v>3.8516379197162109E-8</v>
      </c>
      <c r="AQ306" s="1">
        <f t="shared" si="68"/>
        <v>2.2369536418821179E-9</v>
      </c>
      <c r="AR306" s="27" t="str">
        <f>IF(AN306&gt;Summary!$F$45,"",AQ306)</f>
        <v/>
      </c>
      <c r="AT306">
        <f t="shared" si="66"/>
        <v>285</v>
      </c>
      <c r="AU306">
        <f>Summary!$F$44*(AT306-0.5)</f>
        <v>2048.3999999999996</v>
      </c>
      <c r="AV306" s="1">
        <f>Summary!$F$32-SUM('Crossing Event Calculation'!$AW$22:$AW305)</f>
        <v>3.0841923438706953E-4</v>
      </c>
      <c r="AW306" s="1">
        <f t="shared" si="69"/>
        <v>8.5717832325348013E-6</v>
      </c>
      <c r="AX306" s="27" t="str">
        <f>IF(AT306&gt;Summary!$F$45,"",AW306)</f>
        <v/>
      </c>
    </row>
    <row r="307" spans="1:50">
      <c r="A307">
        <f t="shared" si="56"/>
        <v>286</v>
      </c>
      <c r="B307">
        <f>Summary!$E$44*(A307-0.5)</f>
        <v>2569.5</v>
      </c>
      <c r="C307" s="1">
        <f>IF(Summary!E$41=1,0,Summary!$E$31*(Summary!$E$41)*(1-Summary!$E$41)^$A306)</f>
        <v>3.0856437517337722E-29</v>
      </c>
      <c r="D307" s="1" t="str">
        <f>IF(A307&gt;Summary!$E$45,"",C307)</f>
        <v/>
      </c>
      <c r="G307">
        <f t="shared" si="57"/>
        <v>286</v>
      </c>
      <c r="H307">
        <f>Summary!$E$44*(G307-0.5)</f>
        <v>2569.5</v>
      </c>
      <c r="I307" s="1">
        <f>Summary!$E$32-SUM('Crossing Event Calculation'!$J$22:$J306)</f>
        <v>0</v>
      </c>
      <c r="J307" s="1">
        <f t="shared" si="58"/>
        <v>0</v>
      </c>
      <c r="K307" s="27" t="str">
        <f>IF(G307&gt;Summary!$E$45,"",J307)</f>
        <v/>
      </c>
      <c r="N307">
        <f t="shared" si="59"/>
        <v>286</v>
      </c>
      <c r="O307">
        <f>Summary!$E$44*(N307-0.5)</f>
        <v>2569.5</v>
      </c>
      <c r="P307" s="1">
        <f>Summary!$E$32-SUM('Crossing Event Calculation'!$Q$22:$Q306)</f>
        <v>5.1637027986828343E-11</v>
      </c>
      <c r="Q307" s="1">
        <f t="shared" si="60"/>
        <v>4.0952831532052959E-12</v>
      </c>
      <c r="R307" s="27" t="str">
        <f>IF(N307&gt;Summary!$E$45,"",Q307)</f>
        <v/>
      </c>
      <c r="T307">
        <f t="shared" si="61"/>
        <v>286</v>
      </c>
      <c r="U307">
        <f>Summary!$E$44*(T307-0.5)</f>
        <v>2569.5</v>
      </c>
      <c r="V307" s="1">
        <f>Summary!$E$32-SUM('Crossing Event Calculation'!$W$22:$W306)</f>
        <v>1.5898923522161823E-6</v>
      </c>
      <c r="W307" s="1">
        <f t="shared" si="62"/>
        <v>7.2038713727909759E-8</v>
      </c>
      <c r="X307" s="27" t="str">
        <f>IF(T307&gt;Summary!$E$45,"",W307)</f>
        <v/>
      </c>
      <c r="AA307">
        <f t="shared" si="63"/>
        <v>286</v>
      </c>
      <c r="AB307">
        <f>Summary!$F$44*(AA307-0.5)</f>
        <v>2055.6</v>
      </c>
      <c r="AC307" s="1">
        <f>IF(Summary!F$41=1,0,Summary!$F$31*(Summary!$F$41)*(1-Summary!$F$41)^$A306)</f>
        <v>3.4751877781254266E-29</v>
      </c>
      <c r="AD307" s="1" t="str">
        <f>IF(AA307&gt;Summary!$F$45,"",AC307)</f>
        <v/>
      </c>
      <c r="AG307">
        <f t="shared" si="64"/>
        <v>286</v>
      </c>
      <c r="AH307">
        <f>Summary!$F$44*(AG307-0.5)</f>
        <v>2055.6</v>
      </c>
      <c r="AI307" s="1">
        <f>Summary!$F$32-SUM('Crossing Event Calculation'!$AJ$22:$AJ306)</f>
        <v>4.2188474935755949E-15</v>
      </c>
      <c r="AJ307" s="1">
        <f t="shared" si="67"/>
        <v>4.6136974507555975E-16</v>
      </c>
      <c r="AK307" s="27" t="str">
        <f>IF(AG307&gt;Summary!$F$45,"",AJ307)</f>
        <v/>
      </c>
      <c r="AN307">
        <f t="shared" si="65"/>
        <v>286</v>
      </c>
      <c r="AO307">
        <f>Summary!$F$44*(AN307-0.5)</f>
        <v>2055.6</v>
      </c>
      <c r="AP307" s="1">
        <f>Summary!$F$32-SUM('Crossing Event Calculation'!$AQ$22:$AQ306)</f>
        <v>3.6279425574825552E-8</v>
      </c>
      <c r="AQ307" s="1">
        <f t="shared" si="68"/>
        <v>2.1070358859426951E-9</v>
      </c>
      <c r="AR307" s="27" t="str">
        <f>IF(AN307&gt;Summary!$F$45,"",AQ307)</f>
        <v/>
      </c>
      <c r="AT307">
        <f t="shared" si="66"/>
        <v>286</v>
      </c>
      <c r="AU307">
        <f>Summary!$F$44*(AT307-0.5)</f>
        <v>2055.6</v>
      </c>
      <c r="AV307" s="1">
        <f>Summary!$F$32-SUM('Crossing Event Calculation'!$AW$22:$AW306)</f>
        <v>2.9984745115452238E-4</v>
      </c>
      <c r="AW307" s="1">
        <f t="shared" si="69"/>
        <v>8.3335507891799287E-6</v>
      </c>
      <c r="AX307" s="27" t="str">
        <f>IF(AT307&gt;Summary!$F$45,"",AW307)</f>
        <v/>
      </c>
    </row>
    <row r="308" spans="1:50">
      <c r="A308">
        <f t="shared" si="56"/>
        <v>287</v>
      </c>
      <c r="B308">
        <f>Summary!$E$44*(A308-0.5)</f>
        <v>2578.5</v>
      </c>
      <c r="C308" s="1">
        <f>IF(Summary!E$41=1,0,Summary!$E$31*(Summary!$E$41)*(1-Summary!$E$41)^$A307)</f>
        <v>2.4685150013870172E-29</v>
      </c>
      <c r="D308" s="1" t="str">
        <f>IF(A308&gt;Summary!$E$45,"",C308)</f>
        <v/>
      </c>
      <c r="G308">
        <f t="shared" si="57"/>
        <v>287</v>
      </c>
      <c r="H308">
        <f>Summary!$E$44*(G308-0.5)</f>
        <v>2578.5</v>
      </c>
      <c r="I308" s="1">
        <f>Summary!$E$32-SUM('Crossing Event Calculation'!$J$22:$J307)</f>
        <v>0</v>
      </c>
      <c r="J308" s="1">
        <f t="shared" si="58"/>
        <v>0</v>
      </c>
      <c r="K308" s="27" t="str">
        <f>IF(G308&gt;Summary!$E$45,"",J308)</f>
        <v/>
      </c>
      <c r="N308">
        <f t="shared" si="59"/>
        <v>287</v>
      </c>
      <c r="O308">
        <f>Summary!$E$44*(N308-0.5)</f>
        <v>2578.5</v>
      </c>
      <c r="P308" s="1">
        <f>Summary!$E$32-SUM('Crossing Event Calculation'!$Q$22:$Q307)</f>
        <v>4.7541748315893528E-11</v>
      </c>
      <c r="Q308" s="1">
        <f t="shared" si="60"/>
        <v>3.7704904511868619E-12</v>
      </c>
      <c r="R308" s="27" t="str">
        <f>IF(N308&gt;Summary!$E$45,"",Q308)</f>
        <v/>
      </c>
      <c r="T308">
        <f t="shared" si="61"/>
        <v>287</v>
      </c>
      <c r="U308">
        <f>Summary!$E$44*(T308-0.5)</f>
        <v>2578.5</v>
      </c>
      <c r="V308" s="1">
        <f>Summary!$E$32-SUM('Crossing Event Calculation'!$W$22:$W307)</f>
        <v>1.5178536384441443E-6</v>
      </c>
      <c r="W308" s="1">
        <f t="shared" si="62"/>
        <v>6.8774608286106222E-8</v>
      </c>
      <c r="X308" s="27" t="str">
        <f>IF(T308&gt;Summary!$E$45,"",W308)</f>
        <v/>
      </c>
      <c r="AA308">
        <f t="shared" si="63"/>
        <v>287</v>
      </c>
      <c r="AB308">
        <f>Summary!$F$44*(AA308-0.5)</f>
        <v>2062.7999999999997</v>
      </c>
      <c r="AC308" s="1">
        <f>IF(Summary!F$41=1,0,Summary!$F$31*(Summary!$F$41)*(1-Summary!$F$41)^$A307)</f>
        <v>2.7801502225003405E-29</v>
      </c>
      <c r="AD308" s="1" t="str">
        <f>IF(AA308&gt;Summary!$F$45,"",AC308)</f>
        <v/>
      </c>
      <c r="AG308">
        <f t="shared" si="64"/>
        <v>287</v>
      </c>
      <c r="AH308">
        <f>Summary!$F$44*(AG308-0.5)</f>
        <v>2062.7999999999997</v>
      </c>
      <c r="AI308" s="1">
        <f>Summary!$F$32-SUM('Crossing Event Calculation'!$AJ$22:$AJ307)</f>
        <v>3.7747582837255322E-15</v>
      </c>
      <c r="AJ308" s="1">
        <f t="shared" si="67"/>
        <v>4.128045087518166E-16</v>
      </c>
      <c r="AK308" s="27" t="str">
        <f>IF(AG308&gt;Summary!$F$45,"",AJ308)</f>
        <v/>
      </c>
      <c r="AN308">
        <f t="shared" si="65"/>
        <v>287</v>
      </c>
      <c r="AO308">
        <f>Summary!$F$44*(AN308-0.5)</f>
        <v>2062.7999999999997</v>
      </c>
      <c r="AP308" s="1">
        <f>Summary!$F$32-SUM('Crossing Event Calculation'!$AQ$22:$AQ307)</f>
        <v>3.4172389695719119E-8</v>
      </c>
      <c r="AQ308" s="1">
        <f t="shared" si="68"/>
        <v>1.9846634905725013E-9</v>
      </c>
      <c r="AR308" s="27" t="str">
        <f>IF(AN308&gt;Summary!$F$45,"",AQ308)</f>
        <v/>
      </c>
      <c r="AT308">
        <f t="shared" si="66"/>
        <v>287</v>
      </c>
      <c r="AU308">
        <f>Summary!$F$44*(AT308-0.5)</f>
        <v>2062.7999999999997</v>
      </c>
      <c r="AV308" s="1">
        <f>Summary!$F$32-SUM('Crossing Event Calculation'!$AW$22:$AW307)</f>
        <v>2.9151390036530334E-4</v>
      </c>
      <c r="AW308" s="1">
        <f t="shared" si="69"/>
        <v>8.1019394531863533E-6</v>
      </c>
      <c r="AX308" s="27" t="str">
        <f>IF(AT308&gt;Summary!$F$45,"",AW308)</f>
        <v/>
      </c>
    </row>
    <row r="309" spans="1:50">
      <c r="A309">
        <f t="shared" si="56"/>
        <v>288</v>
      </c>
      <c r="B309">
        <f>Summary!$E$44*(A309-0.5)</f>
        <v>2587.5</v>
      </c>
      <c r="C309" s="1">
        <f>IF(Summary!E$41=1,0,Summary!$E$31*(Summary!$E$41)*(1-Summary!$E$41)^$A308)</f>
        <v>1.9748120011096142E-29</v>
      </c>
      <c r="D309" s="1" t="str">
        <f>IF(A309&gt;Summary!$E$45,"",C309)</f>
        <v/>
      </c>
      <c r="G309">
        <f t="shared" si="57"/>
        <v>288</v>
      </c>
      <c r="H309">
        <f>Summary!$E$44*(G309-0.5)</f>
        <v>2587.5</v>
      </c>
      <c r="I309" s="1">
        <f>Summary!$E$32-SUM('Crossing Event Calculation'!$J$22:$J308)</f>
        <v>0</v>
      </c>
      <c r="J309" s="1">
        <f t="shared" si="58"/>
        <v>0</v>
      </c>
      <c r="K309" s="27" t="str">
        <f>IF(G309&gt;Summary!$E$45,"",J309)</f>
        <v/>
      </c>
      <c r="N309">
        <f t="shared" si="59"/>
        <v>288</v>
      </c>
      <c r="O309">
        <f>Summary!$E$44*(N309-0.5)</f>
        <v>2587.5</v>
      </c>
      <c r="P309" s="1">
        <f>Summary!$E$32-SUM('Crossing Event Calculation'!$Q$22:$Q308)</f>
        <v>4.3771208879661572E-11</v>
      </c>
      <c r="Q309" s="1">
        <f t="shared" si="60"/>
        <v>3.4714525856529323E-12</v>
      </c>
      <c r="R309" s="27" t="str">
        <f>IF(N309&gt;Summary!$E$45,"",Q309)</f>
        <v/>
      </c>
      <c r="T309">
        <f t="shared" si="61"/>
        <v>288</v>
      </c>
      <c r="U309">
        <f>Summary!$E$44*(T309-0.5)</f>
        <v>2587.5</v>
      </c>
      <c r="V309" s="1">
        <f>Summary!$E$32-SUM('Crossing Event Calculation'!$W$22:$W308)</f>
        <v>1.4490790302135181E-6</v>
      </c>
      <c r="W309" s="1">
        <f t="shared" si="62"/>
        <v>6.565840088554281E-8</v>
      </c>
      <c r="X309" s="27" t="str">
        <f>IF(T309&gt;Summary!$E$45,"",W309)</f>
        <v/>
      </c>
      <c r="AA309">
        <f t="shared" si="63"/>
        <v>288</v>
      </c>
      <c r="AB309">
        <f>Summary!$F$44*(AA309-0.5)</f>
        <v>2070</v>
      </c>
      <c r="AC309" s="1">
        <f>IF(Summary!F$41=1,0,Summary!$F$31*(Summary!$F$41)*(1-Summary!$F$41)^$A308)</f>
        <v>2.2241201780002733E-29</v>
      </c>
      <c r="AD309" s="1" t="str">
        <f>IF(AA309&gt;Summary!$F$45,"",AC309)</f>
        <v/>
      </c>
      <c r="AG309">
        <f t="shared" si="64"/>
        <v>288</v>
      </c>
      <c r="AH309">
        <f>Summary!$F$44*(AG309-0.5)</f>
        <v>2070</v>
      </c>
      <c r="AI309" s="1">
        <f>Summary!$F$32-SUM('Crossing Event Calculation'!$AJ$22:$AJ308)</f>
        <v>3.3306690738754696E-15</v>
      </c>
      <c r="AJ309" s="1">
        <f t="shared" si="67"/>
        <v>3.642392724280735E-16</v>
      </c>
      <c r="AK309" s="27" t="str">
        <f>IF(AG309&gt;Summary!$F$45,"",AJ309)</f>
        <v/>
      </c>
      <c r="AN309">
        <f t="shared" si="65"/>
        <v>288</v>
      </c>
      <c r="AO309">
        <f>Summary!$F$44*(AN309-0.5)</f>
        <v>2070</v>
      </c>
      <c r="AP309" s="1">
        <f>Summary!$F$32-SUM('Crossing Event Calculation'!$AQ$22:$AQ308)</f>
        <v>3.2187726151100549E-8</v>
      </c>
      <c r="AQ309" s="1">
        <f t="shared" si="68"/>
        <v>1.869398233645851E-9</v>
      </c>
      <c r="AR309" s="27" t="str">
        <f>IF(AN309&gt;Summary!$F$45,"",AQ309)</f>
        <v/>
      </c>
      <c r="AT309">
        <f t="shared" si="66"/>
        <v>288</v>
      </c>
      <c r="AU309">
        <f>Summary!$F$44*(AT309-0.5)</f>
        <v>2070</v>
      </c>
      <c r="AV309" s="1">
        <f>Summary!$F$32-SUM('Crossing Event Calculation'!$AW$22:$AW308)</f>
        <v>2.8341196091208332E-4</v>
      </c>
      <c r="AW309" s="1">
        <f t="shared" si="69"/>
        <v>7.8767652065342609E-6</v>
      </c>
      <c r="AX309" s="27" t="str">
        <f>IF(AT309&gt;Summary!$F$45,"",AW309)</f>
        <v/>
      </c>
    </row>
    <row r="310" spans="1:50">
      <c r="A310">
        <f t="shared" si="56"/>
        <v>289</v>
      </c>
      <c r="B310">
        <f>Summary!$E$44*(A310-0.5)</f>
        <v>2596.5</v>
      </c>
      <c r="C310" s="1">
        <f>IF(Summary!E$41=1,0,Summary!$E$31*(Summary!$E$41)*(1-Summary!$E$41)^$A309)</f>
        <v>1.5798496008876917E-29</v>
      </c>
      <c r="D310" s="1" t="str">
        <f>IF(A310&gt;Summary!$E$45,"",C310)</f>
        <v/>
      </c>
      <c r="G310">
        <f t="shared" si="57"/>
        <v>289</v>
      </c>
      <c r="H310">
        <f>Summary!$E$44*(G310-0.5)</f>
        <v>2596.5</v>
      </c>
      <c r="I310" s="1">
        <f>Summary!$E$32-SUM('Crossing Event Calculation'!$J$22:$J309)</f>
        <v>0</v>
      </c>
      <c r="J310" s="1">
        <f t="shared" si="58"/>
        <v>0</v>
      </c>
      <c r="K310" s="27" t="str">
        <f>IF(G310&gt;Summary!$E$45,"",J310)</f>
        <v/>
      </c>
      <c r="N310">
        <f t="shared" si="59"/>
        <v>289</v>
      </c>
      <c r="O310">
        <f>Summary!$E$44*(N310-0.5)</f>
        <v>2596.5</v>
      </c>
      <c r="P310" s="1">
        <f>Summary!$E$32-SUM('Crossing Event Calculation'!$Q$22:$Q309)</f>
        <v>4.0299763526263632E-11</v>
      </c>
      <c r="Q310" s="1">
        <f t="shared" si="60"/>
        <v>3.1961355849016541E-12</v>
      </c>
      <c r="R310" s="27" t="str">
        <f>IF(N310&gt;Summary!$E$45,"",Q310)</f>
        <v/>
      </c>
      <c r="T310">
        <f t="shared" si="61"/>
        <v>289</v>
      </c>
      <c r="U310">
        <f>Summary!$E$44*(T310-0.5)</f>
        <v>2596.5</v>
      </c>
      <c r="V310" s="1">
        <f>Summary!$E$32-SUM('Crossing Event Calculation'!$W$22:$W309)</f>
        <v>1.3834206292751006E-6</v>
      </c>
      <c r="W310" s="1">
        <f t="shared" si="62"/>
        <v>6.2683390192245355E-8</v>
      </c>
      <c r="X310" s="27" t="str">
        <f>IF(T310&gt;Summary!$E$45,"",W310)</f>
        <v/>
      </c>
      <c r="AA310">
        <f t="shared" si="63"/>
        <v>289</v>
      </c>
      <c r="AB310">
        <f>Summary!$F$44*(AA310-0.5)</f>
        <v>2077.1999999999998</v>
      </c>
      <c r="AC310" s="1">
        <f>IF(Summary!F$41=1,0,Summary!$F$31*(Summary!$F$41)*(1-Summary!$F$41)^$A309)</f>
        <v>1.779296142400219E-29</v>
      </c>
      <c r="AD310" s="1" t="str">
        <f>IF(AA310&gt;Summary!$F$45,"",AC310)</f>
        <v/>
      </c>
      <c r="AG310">
        <f t="shared" si="64"/>
        <v>289</v>
      </c>
      <c r="AH310">
        <f>Summary!$F$44*(AG310-0.5)</f>
        <v>2077.1999999999998</v>
      </c>
      <c r="AI310" s="1">
        <f>Summary!$F$32-SUM('Crossing Event Calculation'!$AJ$22:$AJ309)</f>
        <v>2.9976021664879227E-15</v>
      </c>
      <c r="AJ310" s="1">
        <f t="shared" si="67"/>
        <v>3.2781534518526612E-16</v>
      </c>
      <c r="AK310" s="27" t="str">
        <f>IF(AG310&gt;Summary!$F$45,"",AJ310)</f>
        <v/>
      </c>
      <c r="AN310">
        <f t="shared" si="65"/>
        <v>289</v>
      </c>
      <c r="AO310">
        <f>Summary!$F$44*(AN310-0.5)</f>
        <v>2077.1999999999998</v>
      </c>
      <c r="AP310" s="1">
        <f>Summary!$F$32-SUM('Crossing Event Calculation'!$AQ$22:$AQ309)</f>
        <v>3.0318327959300007E-8</v>
      </c>
      <c r="AQ310" s="1">
        <f t="shared" si="68"/>
        <v>1.7608273559974095E-9</v>
      </c>
      <c r="AR310" s="27" t="str">
        <f>IF(AN310&gt;Summary!$F$45,"",AQ310)</f>
        <v/>
      </c>
      <c r="AT310">
        <f t="shared" si="66"/>
        <v>289</v>
      </c>
      <c r="AU310">
        <f>Summary!$F$44*(AT310-0.5)</f>
        <v>2077.1999999999998</v>
      </c>
      <c r="AV310" s="1">
        <f>Summary!$F$32-SUM('Crossing Event Calculation'!$AW$22:$AW309)</f>
        <v>2.7553519570555629E-4</v>
      </c>
      <c r="AW310" s="1">
        <f t="shared" si="69"/>
        <v>7.6578491455496003E-6</v>
      </c>
      <c r="AX310" s="27" t="str">
        <f>IF(AT310&gt;Summary!$F$45,"",AW310)</f>
        <v/>
      </c>
    </row>
    <row r="311" spans="1:50">
      <c r="A311">
        <f t="shared" si="56"/>
        <v>290</v>
      </c>
      <c r="B311">
        <f>Summary!$E$44*(A311-0.5)</f>
        <v>2605.5</v>
      </c>
      <c r="C311" s="1">
        <f>IF(Summary!E$41=1,0,Summary!$E$31*(Summary!$E$41)*(1-Summary!$E$41)^$A310)</f>
        <v>1.2638796807101533E-29</v>
      </c>
      <c r="D311" s="1" t="str">
        <f>IF(A311&gt;Summary!$E$45,"",C311)</f>
        <v/>
      </c>
      <c r="G311">
        <f t="shared" si="57"/>
        <v>290</v>
      </c>
      <c r="H311">
        <f>Summary!$E$44*(G311-0.5)</f>
        <v>2605.5</v>
      </c>
      <c r="I311" s="1">
        <f>Summary!$E$32-SUM('Crossing Event Calculation'!$J$22:$J310)</f>
        <v>0</v>
      </c>
      <c r="J311" s="1">
        <f t="shared" si="58"/>
        <v>0</v>
      </c>
      <c r="K311" s="27" t="str">
        <f>IF(G311&gt;Summary!$E$45,"",J311)</f>
        <v/>
      </c>
      <c r="N311">
        <f t="shared" si="59"/>
        <v>290</v>
      </c>
      <c r="O311">
        <f>Summary!$E$44*(N311-0.5)</f>
        <v>2605.5</v>
      </c>
      <c r="P311" s="1">
        <f>Summary!$E$32-SUM('Crossing Event Calculation'!$Q$22:$Q310)</f>
        <v>3.7103653482972732E-11</v>
      </c>
      <c r="Q311" s="1">
        <f t="shared" si="60"/>
        <v>2.942655163460315E-12</v>
      </c>
      <c r="R311" s="27" t="str">
        <f>IF(N311&gt;Summary!$E$45,"",Q311)</f>
        <v/>
      </c>
      <c r="T311">
        <f t="shared" si="61"/>
        <v>290</v>
      </c>
      <c r="U311">
        <f>Summary!$E$44*(T311-0.5)</f>
        <v>2605.5</v>
      </c>
      <c r="V311" s="1">
        <f>Summary!$E$32-SUM('Crossing Event Calculation'!$W$22:$W310)</f>
        <v>1.3207372391299543E-6</v>
      </c>
      <c r="W311" s="1">
        <f t="shared" si="62"/>
        <v>5.9843178531457984E-8</v>
      </c>
      <c r="X311" s="27" t="str">
        <f>IF(T311&gt;Summary!$E$45,"",W311)</f>
        <v/>
      </c>
      <c r="AA311">
        <f t="shared" si="63"/>
        <v>290</v>
      </c>
      <c r="AB311">
        <f>Summary!$F$44*(AA311-0.5)</f>
        <v>2084.3999999999996</v>
      </c>
      <c r="AC311" s="1">
        <f>IF(Summary!F$41=1,0,Summary!$F$31*(Summary!$F$41)*(1-Summary!$F$41)^$A310)</f>
        <v>1.4234369139201751E-29</v>
      </c>
      <c r="AD311" s="1" t="str">
        <f>IF(AA311&gt;Summary!$F$45,"",AC311)</f>
        <v/>
      </c>
      <c r="AG311">
        <f t="shared" si="64"/>
        <v>290</v>
      </c>
      <c r="AH311">
        <f>Summary!$F$44*(AG311-0.5)</f>
        <v>2084.3999999999996</v>
      </c>
      <c r="AI311" s="1">
        <f>Summary!$F$32-SUM('Crossing Event Calculation'!$AJ$22:$AJ310)</f>
        <v>2.6645352591003757E-15</v>
      </c>
      <c r="AJ311" s="1">
        <f t="shared" si="67"/>
        <v>2.913914179424588E-16</v>
      </c>
      <c r="AK311" s="27" t="str">
        <f>IF(AG311&gt;Summary!$F$45,"",AJ311)</f>
        <v/>
      </c>
      <c r="AN311">
        <f t="shared" si="65"/>
        <v>290</v>
      </c>
      <c r="AO311">
        <f>Summary!$F$44*(AN311-0.5)</f>
        <v>2084.3999999999996</v>
      </c>
      <c r="AP311" s="1">
        <f>Summary!$F$32-SUM('Crossing Event Calculation'!$AQ$22:$AQ310)</f>
        <v>2.8557500586501305E-8</v>
      </c>
      <c r="AQ311" s="1">
        <f t="shared" si="68"/>
        <v>1.6585620526015493E-9</v>
      </c>
      <c r="AR311" s="27" t="str">
        <f>IF(AN311&gt;Summary!$F$45,"",AQ311)</f>
        <v/>
      </c>
      <c r="AT311">
        <f t="shared" si="66"/>
        <v>290</v>
      </c>
      <c r="AU311">
        <f>Summary!$F$44*(AT311-0.5)</f>
        <v>2084.3999999999996</v>
      </c>
      <c r="AV311" s="1">
        <f>Summary!$F$32-SUM('Crossing Event Calculation'!$AW$22:$AW310)</f>
        <v>2.6787734655997486E-4</v>
      </c>
      <c r="AW311" s="1">
        <f t="shared" si="69"/>
        <v>7.445017338759641E-6</v>
      </c>
      <c r="AX311" s="27" t="str">
        <f>IF(AT311&gt;Summary!$F$45,"",AW311)</f>
        <v/>
      </c>
    </row>
    <row r="312" spans="1:50">
      <c r="A312">
        <f t="shared" si="56"/>
        <v>291</v>
      </c>
      <c r="B312">
        <f>Summary!$E$44*(A312-0.5)</f>
        <v>2614.5</v>
      </c>
      <c r="C312" s="1">
        <f>IF(Summary!E$41=1,0,Summary!$E$31*(Summary!$E$41)*(1-Summary!$E$41)^$A311)</f>
        <v>1.0111037445681229E-29</v>
      </c>
      <c r="D312" s="1" t="str">
        <f>IF(A312&gt;Summary!$E$45,"",C312)</f>
        <v/>
      </c>
      <c r="G312">
        <f t="shared" si="57"/>
        <v>291</v>
      </c>
      <c r="H312">
        <f>Summary!$E$44*(G312-0.5)</f>
        <v>2614.5</v>
      </c>
      <c r="I312" s="1">
        <f>Summary!$E$32-SUM('Crossing Event Calculation'!$J$22:$J311)</f>
        <v>0</v>
      </c>
      <c r="J312" s="1">
        <f t="shared" si="58"/>
        <v>0</v>
      </c>
      <c r="K312" s="27" t="str">
        <f>IF(G312&gt;Summary!$E$45,"",J312)</f>
        <v/>
      </c>
      <c r="N312">
        <f t="shared" si="59"/>
        <v>291</v>
      </c>
      <c r="O312">
        <f>Summary!$E$44*(N312-0.5)</f>
        <v>2614.5</v>
      </c>
      <c r="P312" s="1">
        <f>Summary!$E$32-SUM('Crossing Event Calculation'!$Q$22:$Q311)</f>
        <v>3.4161007356203754E-11</v>
      </c>
      <c r="Q312" s="1">
        <f t="shared" si="60"/>
        <v>2.7092767220853432E-12</v>
      </c>
      <c r="R312" s="27" t="str">
        <f>IF(N312&gt;Summary!$E$45,"",Q312)</f>
        <v/>
      </c>
      <c r="T312">
        <f t="shared" si="61"/>
        <v>291</v>
      </c>
      <c r="U312">
        <f>Summary!$E$44*(T312-0.5)</f>
        <v>2614.5</v>
      </c>
      <c r="V312" s="1">
        <f>Summary!$E$32-SUM('Crossing Event Calculation'!$W$22:$W311)</f>
        <v>1.2608940606062546E-6</v>
      </c>
      <c r="W312" s="1">
        <f t="shared" si="62"/>
        <v>5.7131658094097693E-8</v>
      </c>
      <c r="X312" s="27" t="str">
        <f>IF(T312&gt;Summary!$E$45,"",W312)</f>
        <v/>
      </c>
      <c r="AA312">
        <f t="shared" si="63"/>
        <v>291</v>
      </c>
      <c r="AB312">
        <f>Summary!$F$44*(AA312-0.5)</f>
        <v>2091.6</v>
      </c>
      <c r="AC312" s="1">
        <f>IF(Summary!F$41=1,0,Summary!$F$31*(Summary!$F$41)*(1-Summary!$F$41)^$A311)</f>
        <v>1.1387495311361404E-29</v>
      </c>
      <c r="AD312" s="1" t="str">
        <f>IF(AA312&gt;Summary!$F$45,"",AC312)</f>
        <v/>
      </c>
      <c r="AG312">
        <f t="shared" si="64"/>
        <v>291</v>
      </c>
      <c r="AH312">
        <f>Summary!$F$44*(AG312-0.5)</f>
        <v>2091.6</v>
      </c>
      <c r="AI312" s="1">
        <f>Summary!$F$32-SUM('Crossing Event Calculation'!$AJ$22:$AJ311)</f>
        <v>2.3314683517128287E-15</v>
      </c>
      <c r="AJ312" s="1">
        <f t="shared" si="67"/>
        <v>2.5496749069965142E-16</v>
      </c>
      <c r="AK312" s="27" t="str">
        <f>IF(AG312&gt;Summary!$F$45,"",AJ312)</f>
        <v/>
      </c>
      <c r="AN312">
        <f t="shared" si="65"/>
        <v>291</v>
      </c>
      <c r="AO312">
        <f>Summary!$F$44*(AN312-0.5)</f>
        <v>2091.6</v>
      </c>
      <c r="AP312" s="1">
        <f>Summary!$F$32-SUM('Crossing Event Calculation'!$AQ$22:$AQ311)</f>
        <v>2.6898938521036087E-8</v>
      </c>
      <c r="AQ312" s="1">
        <f t="shared" si="68"/>
        <v>1.5622361120545909E-9</v>
      </c>
      <c r="AR312" s="27" t="str">
        <f>IF(AN312&gt;Summary!$F$45,"",AQ312)</f>
        <v/>
      </c>
      <c r="AT312">
        <f t="shared" si="66"/>
        <v>291</v>
      </c>
      <c r="AU312">
        <f>Summary!$F$44*(AT312-0.5)</f>
        <v>2091.6</v>
      </c>
      <c r="AV312" s="1">
        <f>Summary!$F$32-SUM('Crossing Event Calculation'!$AW$22:$AW311)</f>
        <v>2.6043232922123849E-4</v>
      </c>
      <c r="AW312" s="1">
        <f t="shared" si="69"/>
        <v>7.2381006887104423E-6</v>
      </c>
      <c r="AX312" s="27" t="str">
        <f>IF(AT312&gt;Summary!$F$45,"",AW312)</f>
        <v/>
      </c>
    </row>
    <row r="313" spans="1:50">
      <c r="A313">
        <f t="shared" si="56"/>
        <v>292</v>
      </c>
      <c r="B313">
        <f>Summary!$E$44*(A313-0.5)</f>
        <v>2623.5</v>
      </c>
      <c r="C313" s="1">
        <f>IF(Summary!E$41=1,0,Summary!$E$31*(Summary!$E$41)*(1-Summary!$E$41)^$A312)</f>
        <v>8.0888299565449839E-30</v>
      </c>
      <c r="D313" s="1" t="str">
        <f>IF(A313&gt;Summary!$E$45,"",C313)</f>
        <v/>
      </c>
      <c r="G313">
        <f t="shared" si="57"/>
        <v>292</v>
      </c>
      <c r="H313">
        <f>Summary!$E$44*(G313-0.5)</f>
        <v>2623.5</v>
      </c>
      <c r="I313" s="1">
        <f>Summary!$E$32-SUM('Crossing Event Calculation'!$J$22:$J312)</f>
        <v>0</v>
      </c>
      <c r="J313" s="1">
        <f t="shared" si="58"/>
        <v>0</v>
      </c>
      <c r="K313" s="27" t="str">
        <f>IF(G313&gt;Summary!$E$45,"",J313)</f>
        <v/>
      </c>
      <c r="N313">
        <f t="shared" si="59"/>
        <v>292</v>
      </c>
      <c r="O313">
        <f>Summary!$E$44*(N313-0.5)</f>
        <v>2623.5</v>
      </c>
      <c r="P313" s="1">
        <f>Summary!$E$32-SUM('Crossing Event Calculation'!$Q$22:$Q312)</f>
        <v>3.1451730109210985E-11</v>
      </c>
      <c r="Q313" s="1">
        <f t="shared" si="60"/>
        <v>2.4944065426900047E-12</v>
      </c>
      <c r="R313" s="27" t="str">
        <f>IF(N313&gt;Summary!$E$45,"",Q313)</f>
        <v/>
      </c>
      <c r="T313">
        <f t="shared" si="61"/>
        <v>292</v>
      </c>
      <c r="U313">
        <f>Summary!$E$44*(T313-0.5)</f>
        <v>2623.5</v>
      </c>
      <c r="V313" s="1">
        <f>Summary!$E$32-SUM('Crossing Event Calculation'!$W$22:$W312)</f>
        <v>1.203762402535169E-6</v>
      </c>
      <c r="W313" s="1">
        <f t="shared" si="62"/>
        <v>5.4542997827352702E-8</v>
      </c>
      <c r="X313" s="27" t="str">
        <f>IF(T313&gt;Summary!$E$45,"",W313)</f>
        <v/>
      </c>
      <c r="AA313">
        <f t="shared" si="63"/>
        <v>292</v>
      </c>
      <c r="AB313">
        <f>Summary!$F$44*(AA313-0.5)</f>
        <v>2098.7999999999997</v>
      </c>
      <c r="AC313" s="1">
        <f>IF(Summary!F$41=1,0,Summary!$F$31*(Summary!$F$41)*(1-Summary!$F$41)^$A312)</f>
        <v>9.1099962490891232E-30</v>
      </c>
      <c r="AD313" s="1" t="str">
        <f>IF(AA313&gt;Summary!$F$45,"",AC313)</f>
        <v/>
      </c>
      <c r="AG313">
        <f t="shared" si="64"/>
        <v>292</v>
      </c>
      <c r="AH313">
        <f>Summary!$F$44*(AG313-0.5)</f>
        <v>2098.7999999999997</v>
      </c>
      <c r="AI313" s="1">
        <f>Summary!$F$32-SUM('Crossing Event Calculation'!$AJ$22:$AJ312)</f>
        <v>2.1094237467877974E-15</v>
      </c>
      <c r="AJ313" s="1">
        <f t="shared" si="67"/>
        <v>2.3068487253777987E-16</v>
      </c>
      <c r="AK313" s="27" t="str">
        <f>IF(AG313&gt;Summary!$F$45,"",AJ313)</f>
        <v/>
      </c>
      <c r="AN313">
        <f t="shared" si="65"/>
        <v>292</v>
      </c>
      <c r="AO313">
        <f>Summary!$F$44*(AN313-0.5)</f>
        <v>2098.7999999999997</v>
      </c>
      <c r="AP313" s="1">
        <f>Summary!$F$32-SUM('Crossing Event Calculation'!$AQ$22:$AQ312)</f>
        <v>2.5336702402789513E-8</v>
      </c>
      <c r="AQ313" s="1">
        <f t="shared" si="68"/>
        <v>1.4715045882967984E-9</v>
      </c>
      <c r="AR313" s="27" t="str">
        <f>IF(AN313&gt;Summary!$F$45,"",AQ313)</f>
        <v/>
      </c>
      <c r="AT313">
        <f t="shared" si="66"/>
        <v>292</v>
      </c>
      <c r="AU313">
        <f>Summary!$F$44*(AT313-0.5)</f>
        <v>2098.7999999999997</v>
      </c>
      <c r="AV313" s="1">
        <f>Summary!$F$32-SUM('Crossing Event Calculation'!$AW$22:$AW312)</f>
        <v>2.5319422853253837E-4</v>
      </c>
      <c r="AW313" s="1">
        <f t="shared" si="69"/>
        <v>7.0369347976073822E-6</v>
      </c>
      <c r="AX313" s="27" t="str">
        <f>IF(AT313&gt;Summary!$F$45,"",AW313)</f>
        <v/>
      </c>
    </row>
    <row r="314" spans="1:50">
      <c r="A314">
        <f t="shared" si="56"/>
        <v>293</v>
      </c>
      <c r="B314">
        <f>Summary!$E$44*(A314-0.5)</f>
        <v>2632.5</v>
      </c>
      <c r="C314" s="1">
        <f>IF(Summary!E$41=1,0,Summary!$E$31*(Summary!$E$41)*(1-Summary!$E$41)^$A313)</f>
        <v>6.4710639652359882E-30</v>
      </c>
      <c r="D314" s="1" t="str">
        <f>IF(A314&gt;Summary!$E$45,"",C314)</f>
        <v/>
      </c>
      <c r="G314">
        <f t="shared" si="57"/>
        <v>293</v>
      </c>
      <c r="H314">
        <f>Summary!$E$44*(G314-0.5)</f>
        <v>2632.5</v>
      </c>
      <c r="I314" s="1">
        <f>Summary!$E$32-SUM('Crossing Event Calculation'!$J$22:$J313)</f>
        <v>0</v>
      </c>
      <c r="J314" s="1">
        <f t="shared" si="58"/>
        <v>0</v>
      </c>
      <c r="K314" s="27" t="str">
        <f>IF(G314&gt;Summary!$E$45,"",J314)</f>
        <v/>
      </c>
      <c r="N314">
        <f t="shared" si="59"/>
        <v>293</v>
      </c>
      <c r="O314">
        <f>Summary!$E$44*(N314-0.5)</f>
        <v>2632.5</v>
      </c>
      <c r="P314" s="1">
        <f>Summary!$E$32-SUM('Crossing Event Calculation'!$Q$22:$Q313)</f>
        <v>2.8957281017483183E-11</v>
      </c>
      <c r="Q314" s="1">
        <f t="shared" si="60"/>
        <v>2.2965741781998001E-12</v>
      </c>
      <c r="R314" s="27" t="str">
        <f>IF(N314&gt;Summary!$E$45,"",Q314)</f>
        <v/>
      </c>
      <c r="T314">
        <f t="shared" si="61"/>
        <v>293</v>
      </c>
      <c r="U314">
        <f>Summary!$E$44*(T314-0.5)</f>
        <v>2632.5</v>
      </c>
      <c r="V314" s="1">
        <f>Summary!$E$32-SUM('Crossing Event Calculation'!$W$22:$W313)</f>
        <v>1.1492194047502124E-6</v>
      </c>
      <c r="W314" s="1">
        <f t="shared" si="62"/>
        <v>5.2071630883662774E-8</v>
      </c>
      <c r="X314" s="27" t="str">
        <f>IF(T314&gt;Summary!$E$45,"",W314)</f>
        <v/>
      </c>
      <c r="AA314">
        <f t="shared" si="63"/>
        <v>293</v>
      </c>
      <c r="AB314">
        <f>Summary!$F$44*(AA314-0.5)</f>
        <v>2106</v>
      </c>
      <c r="AC314" s="1">
        <f>IF(Summary!F$41=1,0,Summary!$F$31*(Summary!$F$41)*(1-Summary!$F$41)^$A313)</f>
        <v>7.2879969992712999E-30</v>
      </c>
      <c r="AD314" s="1" t="str">
        <f>IF(AA314&gt;Summary!$F$45,"",AC314)</f>
        <v/>
      </c>
      <c r="AG314">
        <f t="shared" si="64"/>
        <v>293</v>
      </c>
      <c r="AH314">
        <f>Summary!$F$44*(AG314-0.5)</f>
        <v>2106</v>
      </c>
      <c r="AI314" s="1">
        <f>Summary!$F$32-SUM('Crossing Event Calculation'!$AJ$22:$AJ313)</f>
        <v>1.8873791418627661E-15</v>
      </c>
      <c r="AJ314" s="1">
        <f t="shared" si="67"/>
        <v>2.064022543759083E-16</v>
      </c>
      <c r="AK314" s="27" t="str">
        <f>IF(AG314&gt;Summary!$F$45,"",AJ314)</f>
        <v/>
      </c>
      <c r="AN314">
        <f t="shared" si="65"/>
        <v>293</v>
      </c>
      <c r="AO314">
        <f>Summary!$F$44*(AN314-0.5)</f>
        <v>2106</v>
      </c>
      <c r="AP314" s="1">
        <f>Summary!$F$32-SUM('Crossing Event Calculation'!$AQ$22:$AQ313)</f>
        <v>2.3865197817940498E-8</v>
      </c>
      <c r="AQ314" s="1">
        <f t="shared" si="68"/>
        <v>1.3860425690536508E-9</v>
      </c>
      <c r="AR314" s="27" t="str">
        <f>IF(AN314&gt;Summary!$F$45,"",AQ314)</f>
        <v/>
      </c>
      <c r="AT314">
        <f t="shared" si="66"/>
        <v>293</v>
      </c>
      <c r="AU314">
        <f>Summary!$F$44*(AT314-0.5)</f>
        <v>2106</v>
      </c>
      <c r="AV314" s="1">
        <f>Summary!$F$32-SUM('Crossing Event Calculation'!$AW$22:$AW313)</f>
        <v>2.4615729373489437E-4</v>
      </c>
      <c r="AW314" s="1">
        <f t="shared" si="69"/>
        <v>6.8413598367047024E-6</v>
      </c>
      <c r="AX314" s="27" t="str">
        <f>IF(AT314&gt;Summary!$F$45,"",AW314)</f>
        <v/>
      </c>
    </row>
    <row r="315" spans="1:50">
      <c r="A315">
        <f t="shared" si="56"/>
        <v>294</v>
      </c>
      <c r="B315">
        <f>Summary!$E$44*(A315-0.5)</f>
        <v>2641.5</v>
      </c>
      <c r="C315" s="1">
        <f>IF(Summary!E$41=1,0,Summary!$E$31*(Summary!$E$41)*(1-Summary!$E$41)^$A314)</f>
        <v>5.1768511721887905E-30</v>
      </c>
      <c r="D315" s="1" t="str">
        <f>IF(A315&gt;Summary!$E$45,"",C315)</f>
        <v/>
      </c>
      <c r="G315">
        <f t="shared" si="57"/>
        <v>294</v>
      </c>
      <c r="H315">
        <f>Summary!$E$44*(G315-0.5)</f>
        <v>2641.5</v>
      </c>
      <c r="I315" s="1">
        <f>Summary!$E$32-SUM('Crossing Event Calculation'!$J$22:$J314)</f>
        <v>0</v>
      </c>
      <c r="J315" s="1">
        <f t="shared" si="58"/>
        <v>0</v>
      </c>
      <c r="K315" s="27" t="str">
        <f>IF(G315&gt;Summary!$E$45,"",J315)</f>
        <v/>
      </c>
      <c r="N315">
        <f t="shared" si="59"/>
        <v>294</v>
      </c>
      <c r="O315">
        <f>Summary!$E$44*(N315-0.5)</f>
        <v>2641.5</v>
      </c>
      <c r="P315" s="1">
        <f>Summary!$E$32-SUM('Crossing Event Calculation'!$Q$22:$Q314)</f>
        <v>2.6660673668743584E-11</v>
      </c>
      <c r="Q315" s="1">
        <f t="shared" si="60"/>
        <v>2.114432452552463E-12</v>
      </c>
      <c r="R315" s="27" t="str">
        <f>IF(N315&gt;Summary!$E$45,"",Q315)</f>
        <v/>
      </c>
      <c r="T315">
        <f t="shared" si="61"/>
        <v>294</v>
      </c>
      <c r="U315">
        <f>Summary!$E$44*(T315-0.5)</f>
        <v>2641.5</v>
      </c>
      <c r="V315" s="1">
        <f>Summary!$E$32-SUM('Crossing Event Calculation'!$W$22:$W314)</f>
        <v>1.097147773854168E-6</v>
      </c>
      <c r="W315" s="1">
        <f t="shared" si="62"/>
        <v>4.9712242648203503E-8</v>
      </c>
      <c r="X315" s="27" t="str">
        <f>IF(T315&gt;Summary!$E$45,"",W315)</f>
        <v/>
      </c>
      <c r="AA315">
        <f t="shared" si="63"/>
        <v>294</v>
      </c>
      <c r="AB315">
        <f>Summary!$F$44*(AA315-0.5)</f>
        <v>2113.1999999999998</v>
      </c>
      <c r="AC315" s="1">
        <f>IF(Summary!F$41=1,0,Summary!$F$31*(Summary!$F$41)*(1-Summary!$F$41)^$A314)</f>
        <v>5.8303975994170402E-30</v>
      </c>
      <c r="AD315" s="1" t="str">
        <f>IF(AA315&gt;Summary!$F$45,"",AC315)</f>
        <v/>
      </c>
      <c r="AG315">
        <f t="shared" si="64"/>
        <v>294</v>
      </c>
      <c r="AH315">
        <f>Summary!$F$44*(AG315-0.5)</f>
        <v>2113.1999999999998</v>
      </c>
      <c r="AI315" s="1">
        <f>Summary!$F$32-SUM('Crossing Event Calculation'!$AJ$22:$AJ314)</f>
        <v>1.6653345369377348E-15</v>
      </c>
      <c r="AJ315" s="1">
        <f t="shared" si="67"/>
        <v>1.8211963621403675E-16</v>
      </c>
      <c r="AK315" s="27" t="str">
        <f>IF(AG315&gt;Summary!$F$45,"",AJ315)</f>
        <v/>
      </c>
      <c r="AN315">
        <f t="shared" si="65"/>
        <v>294</v>
      </c>
      <c r="AO315">
        <f>Summary!$F$44*(AN315-0.5)</f>
        <v>2113.1999999999998</v>
      </c>
      <c r="AP315" s="1">
        <f>Summary!$F$32-SUM('Crossing Event Calculation'!$AQ$22:$AQ314)</f>
        <v>2.2479155203924961E-8</v>
      </c>
      <c r="AQ315" s="1">
        <f t="shared" si="68"/>
        <v>1.305544008756625E-9</v>
      </c>
      <c r="AR315" s="27" t="str">
        <f>IF(AN315&gt;Summary!$F$45,"",AQ315)</f>
        <v/>
      </c>
      <c r="AT315">
        <f t="shared" si="66"/>
        <v>294</v>
      </c>
      <c r="AU315">
        <f>Summary!$F$44*(AT315-0.5)</f>
        <v>2113.1999999999998</v>
      </c>
      <c r="AV315" s="1">
        <f>Summary!$F$32-SUM('Crossing Event Calculation'!$AW$22:$AW314)</f>
        <v>2.3931593389814321E-4</v>
      </c>
      <c r="AW315" s="1">
        <f t="shared" si="69"/>
        <v>6.6512204193206253E-6</v>
      </c>
      <c r="AX315" s="27" t="str">
        <f>IF(AT315&gt;Summary!$F$45,"",AW315)</f>
        <v/>
      </c>
    </row>
    <row r="316" spans="1:50">
      <c r="A316">
        <f t="shared" si="56"/>
        <v>295</v>
      </c>
      <c r="B316">
        <f>Summary!$E$44*(A316-0.5)</f>
        <v>2650.5</v>
      </c>
      <c r="C316" s="1">
        <f>IF(Summary!E$41=1,0,Summary!$E$31*(Summary!$E$41)*(1-Summary!$E$41)^$A315)</f>
        <v>4.1414809377510324E-30</v>
      </c>
      <c r="D316" s="1" t="str">
        <f>IF(A316&gt;Summary!$E$45,"",C316)</f>
        <v/>
      </c>
      <c r="G316">
        <f t="shared" si="57"/>
        <v>295</v>
      </c>
      <c r="H316">
        <f>Summary!$E$44*(G316-0.5)</f>
        <v>2650.5</v>
      </c>
      <c r="I316" s="1">
        <f>Summary!$E$32-SUM('Crossing Event Calculation'!$J$22:$J315)</f>
        <v>0</v>
      </c>
      <c r="J316" s="1">
        <f t="shared" si="58"/>
        <v>0</v>
      </c>
      <c r="K316" s="27" t="str">
        <f>IF(G316&gt;Summary!$E$45,"",J316)</f>
        <v/>
      </c>
      <c r="N316">
        <f t="shared" si="59"/>
        <v>295</v>
      </c>
      <c r="O316">
        <f>Summary!$E$44*(N316-0.5)</f>
        <v>2650.5</v>
      </c>
      <c r="P316" s="1">
        <f>Summary!$E$32-SUM('Crossing Event Calculation'!$Q$22:$Q315)</f>
        <v>2.4546253918344973E-11</v>
      </c>
      <c r="Q316" s="1">
        <f t="shared" si="60"/>
        <v>1.9467398505533557E-12</v>
      </c>
      <c r="R316" s="27" t="str">
        <f>IF(N316&gt;Summary!$E$45,"",Q316)</f>
        <v/>
      </c>
      <c r="T316">
        <f t="shared" si="61"/>
        <v>295</v>
      </c>
      <c r="U316">
        <f>Summary!$E$44*(T316-0.5)</f>
        <v>2650.5</v>
      </c>
      <c r="V316" s="1">
        <f>Summary!$E$32-SUM('Crossing Event Calculation'!$W$22:$W315)</f>
        <v>1.0474355311984596E-6</v>
      </c>
      <c r="W316" s="1">
        <f t="shared" si="62"/>
        <v>4.7459759319722144E-8</v>
      </c>
      <c r="X316" s="27" t="str">
        <f>IF(T316&gt;Summary!$E$45,"",W316)</f>
        <v/>
      </c>
      <c r="AA316">
        <f t="shared" si="63"/>
        <v>295</v>
      </c>
      <c r="AB316">
        <f>Summary!$F$44*(AA316-0.5)</f>
        <v>2120.3999999999996</v>
      </c>
      <c r="AC316" s="1">
        <f>IF(Summary!F$41=1,0,Summary!$F$31*(Summary!$F$41)*(1-Summary!$F$41)^$A315)</f>
        <v>4.6643180795336319E-30</v>
      </c>
      <c r="AD316" s="1" t="str">
        <f>IF(AA316&gt;Summary!$F$45,"",AC316)</f>
        <v/>
      </c>
      <c r="AG316">
        <f t="shared" si="64"/>
        <v>295</v>
      </c>
      <c r="AH316">
        <f>Summary!$F$44*(AG316-0.5)</f>
        <v>2120.3999999999996</v>
      </c>
      <c r="AI316" s="1">
        <f>Summary!$F$32-SUM('Crossing Event Calculation'!$AJ$22:$AJ315)</f>
        <v>1.4432899320127035E-15</v>
      </c>
      <c r="AJ316" s="1">
        <f t="shared" si="67"/>
        <v>1.5783701805216517E-16</v>
      </c>
      <c r="AK316" s="27" t="str">
        <f>IF(AG316&gt;Summary!$F$45,"",AJ316)</f>
        <v/>
      </c>
      <c r="AN316">
        <f t="shared" si="65"/>
        <v>295</v>
      </c>
      <c r="AO316">
        <f>Summary!$F$44*(AN316-0.5)</f>
        <v>2120.3999999999996</v>
      </c>
      <c r="AP316" s="1">
        <f>Summary!$F$32-SUM('Crossing Event Calculation'!$AQ$22:$AQ315)</f>
        <v>2.1173611197689013E-8</v>
      </c>
      <c r="AQ316" s="1">
        <f t="shared" si="68"/>
        <v>1.2297206452873494E-9</v>
      </c>
      <c r="AR316" s="27" t="str">
        <f>IF(AN316&gt;Summary!$F$45,"",AQ316)</f>
        <v/>
      </c>
      <c r="AT316">
        <f t="shared" si="66"/>
        <v>295</v>
      </c>
      <c r="AU316">
        <f>Summary!$F$44*(AT316-0.5)</f>
        <v>2120.3999999999996</v>
      </c>
      <c r="AV316" s="1">
        <f>Summary!$F$32-SUM('Crossing Event Calculation'!$AW$22:$AW315)</f>
        <v>2.3266471347882511E-4</v>
      </c>
      <c r="AW316" s="1">
        <f t="shared" si="69"/>
        <v>6.4663654773793188E-6</v>
      </c>
      <c r="AX316" s="27" t="str">
        <f>IF(AT316&gt;Summary!$F$45,"",AW316)</f>
        <v/>
      </c>
    </row>
    <row r="317" spans="1:50">
      <c r="A317">
        <f t="shared" si="56"/>
        <v>296</v>
      </c>
      <c r="B317">
        <f>Summary!$E$44*(A317-0.5)</f>
        <v>2659.5</v>
      </c>
      <c r="C317" s="1">
        <f>IF(Summary!E$41=1,0,Summary!$E$31*(Summary!$E$41)*(1-Summary!$E$41)^$A316)</f>
        <v>3.313184750200826E-30</v>
      </c>
      <c r="D317" s="1" t="str">
        <f>IF(A317&gt;Summary!$E$45,"",C317)</f>
        <v/>
      </c>
      <c r="G317">
        <f t="shared" si="57"/>
        <v>296</v>
      </c>
      <c r="H317">
        <f>Summary!$E$44*(G317-0.5)</f>
        <v>2659.5</v>
      </c>
      <c r="I317" s="1">
        <f>Summary!$E$32-SUM('Crossing Event Calculation'!$J$22:$J316)</f>
        <v>0</v>
      </c>
      <c r="J317" s="1">
        <f t="shared" si="58"/>
        <v>0</v>
      </c>
      <c r="K317" s="27" t="str">
        <f>IF(G317&gt;Summary!$E$45,"",J317)</f>
        <v/>
      </c>
      <c r="N317">
        <f t="shared" si="59"/>
        <v>296</v>
      </c>
      <c r="O317">
        <f>Summary!$E$44*(N317-0.5)</f>
        <v>2659.5</v>
      </c>
      <c r="P317" s="1">
        <f>Summary!$E$32-SUM('Crossing Event Calculation'!$Q$22:$Q316)</f>
        <v>2.2599477844664762E-11</v>
      </c>
      <c r="Q317" s="1">
        <f t="shared" si="60"/>
        <v>1.7923429077308642E-12</v>
      </c>
      <c r="R317" s="27" t="str">
        <f>IF(N317&gt;Summary!$E$45,"",Q317)</f>
        <v/>
      </c>
      <c r="T317">
        <f t="shared" si="61"/>
        <v>296</v>
      </c>
      <c r="U317">
        <f>Summary!$E$44*(T317-0.5)</f>
        <v>2659.5</v>
      </c>
      <c r="V317" s="1">
        <f>Summary!$E$32-SUM('Crossing Event Calculation'!$W$22:$W316)</f>
        <v>9.9997577185373387E-7</v>
      </c>
      <c r="W317" s="1">
        <f t="shared" si="62"/>
        <v>4.5309336989389871E-8</v>
      </c>
      <c r="X317" s="27" t="str">
        <f>IF(T317&gt;Summary!$E$45,"",W317)</f>
        <v/>
      </c>
      <c r="AA317">
        <f t="shared" si="63"/>
        <v>296</v>
      </c>
      <c r="AB317">
        <f>Summary!$F$44*(AA317-0.5)</f>
        <v>2127.6</v>
      </c>
      <c r="AC317" s="1">
        <f>IF(Summary!F$41=1,0,Summary!$F$31*(Summary!$F$41)*(1-Summary!$F$41)^$A316)</f>
        <v>3.7314544636269062E-30</v>
      </c>
      <c r="AD317" s="1" t="str">
        <f>IF(AA317&gt;Summary!$F$45,"",AC317)</f>
        <v/>
      </c>
      <c r="AG317">
        <f t="shared" si="64"/>
        <v>296</v>
      </c>
      <c r="AH317">
        <f>Summary!$F$44*(AG317-0.5)</f>
        <v>2127.6</v>
      </c>
      <c r="AI317" s="1">
        <f>Summary!$F$32-SUM('Crossing Event Calculation'!$AJ$22:$AJ316)</f>
        <v>1.3322676295501878E-15</v>
      </c>
      <c r="AJ317" s="1">
        <f t="shared" si="67"/>
        <v>1.456957089712294E-16</v>
      </c>
      <c r="AK317" s="27" t="str">
        <f>IF(AG317&gt;Summary!$F$45,"",AJ317)</f>
        <v/>
      </c>
      <c r="AN317">
        <f t="shared" si="65"/>
        <v>296</v>
      </c>
      <c r="AO317">
        <f>Summary!$F$44*(AN317-0.5)</f>
        <v>2127.6</v>
      </c>
      <c r="AP317" s="1">
        <f>Summary!$F$32-SUM('Crossing Event Calculation'!$AQ$22:$AQ316)</f>
        <v>1.9943890539053655E-8</v>
      </c>
      <c r="AQ317" s="1">
        <f t="shared" si="68"/>
        <v>1.1583009489615139E-9</v>
      </c>
      <c r="AR317" s="27" t="str">
        <f>IF(AN317&gt;Summary!$F$45,"",AQ317)</f>
        <v/>
      </c>
      <c r="AT317">
        <f t="shared" si="66"/>
        <v>296</v>
      </c>
      <c r="AU317">
        <f>Summary!$F$44*(AT317-0.5)</f>
        <v>2127.6</v>
      </c>
      <c r="AV317" s="1">
        <f>Summary!$F$32-SUM('Crossing Event Calculation'!$AW$22:$AW316)</f>
        <v>2.2619834800141625E-4</v>
      </c>
      <c r="AW317" s="1">
        <f t="shared" si="69"/>
        <v>6.2866481413809676E-6</v>
      </c>
      <c r="AX317" s="27" t="str">
        <f>IF(AT317&gt;Summary!$F$45,"",AW317)</f>
        <v/>
      </c>
    </row>
    <row r="318" spans="1:50">
      <c r="A318">
        <f t="shared" si="56"/>
        <v>297</v>
      </c>
      <c r="B318">
        <f>Summary!$E$44*(A318-0.5)</f>
        <v>2668.5</v>
      </c>
      <c r="C318" s="1">
        <f>IF(Summary!E$41=1,0,Summary!$E$31*(Summary!$E$41)*(1-Summary!$E$41)^$A317)</f>
        <v>2.650547800160662E-30</v>
      </c>
      <c r="D318" s="1" t="str">
        <f>IF(A318&gt;Summary!$E$45,"",C318)</f>
        <v/>
      </c>
      <c r="G318">
        <f t="shared" si="57"/>
        <v>297</v>
      </c>
      <c r="H318">
        <f>Summary!$E$44*(G318-0.5)</f>
        <v>2668.5</v>
      </c>
      <c r="I318" s="1">
        <f>Summary!$E$32-SUM('Crossing Event Calculation'!$J$22:$J317)</f>
        <v>0</v>
      </c>
      <c r="J318" s="1">
        <f t="shared" si="58"/>
        <v>0</v>
      </c>
      <c r="K318" s="27" t="str">
        <f>IF(G318&gt;Summary!$E$45,"",J318)</f>
        <v/>
      </c>
      <c r="N318">
        <f t="shared" si="59"/>
        <v>297</v>
      </c>
      <c r="O318">
        <f>Summary!$E$44*(N318-0.5)</f>
        <v>2668.5</v>
      </c>
      <c r="P318" s="1">
        <f>Summary!$E$32-SUM('Crossing Event Calculation'!$Q$22:$Q317)</f>
        <v>2.0807133793709909E-11</v>
      </c>
      <c r="Q318" s="1">
        <f t="shared" si="60"/>
        <v>1.6501938204810039E-12</v>
      </c>
      <c r="R318" s="27" t="str">
        <f>IF(N318&gt;Summary!$E$45,"",Q318)</f>
        <v/>
      </c>
      <c r="T318">
        <f t="shared" si="61"/>
        <v>297</v>
      </c>
      <c r="U318">
        <f>Summary!$E$44*(T318-0.5)</f>
        <v>2668.5</v>
      </c>
      <c r="V318" s="1">
        <f>Summary!$E$32-SUM('Crossing Event Calculation'!$W$22:$W317)</f>
        <v>9.5466643490471625E-7</v>
      </c>
      <c r="W318" s="1">
        <f t="shared" si="62"/>
        <v>4.3256351232761825E-8</v>
      </c>
      <c r="X318" s="27" t="str">
        <f>IF(T318&gt;Summary!$E$45,"",W318)</f>
        <v/>
      </c>
      <c r="AA318">
        <f t="shared" si="63"/>
        <v>297</v>
      </c>
      <c r="AB318">
        <f>Summary!$F$44*(AA318-0.5)</f>
        <v>2134.7999999999997</v>
      </c>
      <c r="AC318" s="1">
        <f>IF(Summary!F$41=1,0,Summary!$F$31*(Summary!$F$41)*(1-Summary!$F$41)^$A317)</f>
        <v>2.985163570901526E-30</v>
      </c>
      <c r="AD318" s="1" t="str">
        <f>IF(AA318&gt;Summary!$F$45,"",AC318)</f>
        <v/>
      </c>
      <c r="AG318">
        <f t="shared" si="64"/>
        <v>297</v>
      </c>
      <c r="AH318">
        <f>Summary!$F$44*(AG318-0.5)</f>
        <v>2134.7999999999997</v>
      </c>
      <c r="AI318" s="1">
        <f>Summary!$F$32-SUM('Crossing Event Calculation'!$AJ$22:$AJ317)</f>
        <v>1.2212453270876722E-15</v>
      </c>
      <c r="AJ318" s="1">
        <f t="shared" si="67"/>
        <v>1.335543998902936E-16</v>
      </c>
      <c r="AK318" s="27" t="str">
        <f>IF(AG318&gt;Summary!$F$45,"",AJ318)</f>
        <v/>
      </c>
      <c r="AN318">
        <f t="shared" si="65"/>
        <v>297</v>
      </c>
      <c r="AO318">
        <f>Summary!$F$44*(AN318-0.5)</f>
        <v>2134.7999999999997</v>
      </c>
      <c r="AP318" s="1">
        <f>Summary!$F$32-SUM('Crossing Event Calculation'!$AQ$22:$AQ317)</f>
        <v>1.8785589639414013E-8</v>
      </c>
      <c r="AQ318" s="1">
        <f t="shared" si="68"/>
        <v>1.0910291682320538E-9</v>
      </c>
      <c r="AR318" s="27" t="str">
        <f>IF(AN318&gt;Summary!$F$45,"",AQ318)</f>
        <v/>
      </c>
      <c r="AT318">
        <f t="shared" si="66"/>
        <v>297</v>
      </c>
      <c r="AU318">
        <f>Summary!$F$44*(AT318-0.5)</f>
        <v>2134.7999999999997</v>
      </c>
      <c r="AV318" s="1">
        <f>Summary!$F$32-SUM('Crossing Event Calculation'!$AW$22:$AW317)</f>
        <v>2.1991169986002035E-4</v>
      </c>
      <c r="AW318" s="1">
        <f t="shared" si="69"/>
        <v>6.111925623719719E-6</v>
      </c>
      <c r="AX318" s="27" t="str">
        <f>IF(AT318&gt;Summary!$F$45,"",AW318)</f>
        <v/>
      </c>
    </row>
    <row r="319" spans="1:50">
      <c r="A319">
        <f t="shared" si="56"/>
        <v>298</v>
      </c>
      <c r="B319">
        <f>Summary!$E$44*(A319-0.5)</f>
        <v>2677.5</v>
      </c>
      <c r="C319" s="1">
        <f>IF(Summary!E$41=1,0,Summary!$E$31*(Summary!$E$41)*(1-Summary!$E$41)^$A318)</f>
        <v>2.1204382401285293E-30</v>
      </c>
      <c r="D319" s="1" t="str">
        <f>IF(A319&gt;Summary!$E$45,"",C319)</f>
        <v/>
      </c>
      <c r="G319">
        <f t="shared" si="57"/>
        <v>298</v>
      </c>
      <c r="H319">
        <f>Summary!$E$44*(G319-0.5)</f>
        <v>2677.5</v>
      </c>
      <c r="I319" s="1">
        <f>Summary!$E$32-SUM('Crossing Event Calculation'!$J$22:$J318)</f>
        <v>0</v>
      </c>
      <c r="J319" s="1">
        <f t="shared" si="58"/>
        <v>0</v>
      </c>
      <c r="K319" s="27" t="str">
        <f>IF(G319&gt;Summary!$E$45,"",J319)</f>
        <v/>
      </c>
      <c r="N319">
        <f t="shared" si="59"/>
        <v>298</v>
      </c>
      <c r="O319">
        <f>Summary!$E$44*(N319-0.5)</f>
        <v>2677.5</v>
      </c>
      <c r="P319" s="1">
        <f>Summary!$E$32-SUM('Crossing Event Calculation'!$Q$22:$Q318)</f>
        <v>1.9156898289907076E-11</v>
      </c>
      <c r="Q319" s="1">
        <f t="shared" si="60"/>
        <v>1.5193152257782086E-12</v>
      </c>
      <c r="R319" s="27" t="str">
        <f>IF(N319&gt;Summary!$E$45,"",Q319)</f>
        <v/>
      </c>
      <c r="T319">
        <f t="shared" si="61"/>
        <v>298</v>
      </c>
      <c r="U319">
        <f>Summary!$E$44*(T319-0.5)</f>
        <v>2677.5</v>
      </c>
      <c r="V319" s="1">
        <f>Summary!$E$32-SUM('Crossing Event Calculation'!$W$22:$W318)</f>
        <v>9.1141008362605191E-7</v>
      </c>
      <c r="W319" s="1">
        <f t="shared" si="62"/>
        <v>4.1296387149448907E-8</v>
      </c>
      <c r="X319" s="27" t="str">
        <f>IF(T319&gt;Summary!$E$45,"",W319)</f>
        <v/>
      </c>
      <c r="AA319">
        <f t="shared" si="63"/>
        <v>298</v>
      </c>
      <c r="AB319">
        <f>Summary!$F$44*(AA319-0.5)</f>
        <v>2142</v>
      </c>
      <c r="AC319" s="1">
        <f>IF(Summary!F$41=1,0,Summary!$F$31*(Summary!$F$41)*(1-Summary!$F$41)^$A318)</f>
        <v>2.3881308567212203E-30</v>
      </c>
      <c r="AD319" s="1" t="str">
        <f>IF(AA319&gt;Summary!$F$45,"",AC319)</f>
        <v/>
      </c>
      <c r="AG319">
        <f t="shared" si="64"/>
        <v>298</v>
      </c>
      <c r="AH319">
        <f>Summary!$F$44*(AG319-0.5)</f>
        <v>2142</v>
      </c>
      <c r="AI319" s="1">
        <f>Summary!$F$32-SUM('Crossing Event Calculation'!$AJ$22:$AJ318)</f>
        <v>1.1102230246251565E-15</v>
      </c>
      <c r="AJ319" s="1">
        <f t="shared" si="67"/>
        <v>1.2141309080935782E-16</v>
      </c>
      <c r="AK319" s="27" t="str">
        <f>IF(AG319&gt;Summary!$F$45,"",AJ319)</f>
        <v/>
      </c>
      <c r="AN319">
        <f t="shared" si="65"/>
        <v>298</v>
      </c>
      <c r="AO319">
        <f>Summary!$F$44*(AN319-0.5)</f>
        <v>2142</v>
      </c>
      <c r="AP319" s="1">
        <f>Summary!$F$32-SUM('Crossing Event Calculation'!$AQ$22:$AQ318)</f>
        <v>1.7694560483505484E-8</v>
      </c>
      <c r="AQ319" s="1">
        <f t="shared" si="68"/>
        <v>1.0276643947361852E-9</v>
      </c>
      <c r="AR319" s="27" t="str">
        <f>IF(AN319&gt;Summary!$F$45,"",AQ319)</f>
        <v/>
      </c>
      <c r="AT319">
        <f t="shared" si="66"/>
        <v>298</v>
      </c>
      <c r="AU319">
        <f>Summary!$F$44*(AT319-0.5)</f>
        <v>2142</v>
      </c>
      <c r="AV319" s="1">
        <f>Summary!$F$32-SUM('Crossing Event Calculation'!$AW$22:$AW318)</f>
        <v>2.137997742363007E-4</v>
      </c>
      <c r="AW319" s="1">
        <f t="shared" si="69"/>
        <v>5.9420591052322577E-6</v>
      </c>
      <c r="AX319" s="27" t="str">
        <f>IF(AT319&gt;Summary!$F$45,"",AW319)</f>
        <v/>
      </c>
    </row>
    <row r="320" spans="1:50">
      <c r="A320">
        <f t="shared" si="56"/>
        <v>299</v>
      </c>
      <c r="B320">
        <f>Summary!$E$44*(A320-0.5)</f>
        <v>2686.5</v>
      </c>
      <c r="C320" s="1">
        <f>IF(Summary!E$41=1,0,Summary!$E$31*(Summary!$E$41)*(1-Summary!$E$41)^$A319)</f>
        <v>1.6963505921028237E-30</v>
      </c>
      <c r="D320" s="1" t="str">
        <f>IF(A320&gt;Summary!$E$45,"",C320)</f>
        <v/>
      </c>
      <c r="G320">
        <f t="shared" si="57"/>
        <v>299</v>
      </c>
      <c r="H320">
        <f>Summary!$E$44*(G320-0.5)</f>
        <v>2686.5</v>
      </c>
      <c r="I320" s="1">
        <f>Summary!$E$32-SUM('Crossing Event Calculation'!$J$22:$J319)</f>
        <v>0</v>
      </c>
      <c r="J320" s="1">
        <f t="shared" si="58"/>
        <v>0</v>
      </c>
      <c r="K320" s="27" t="str">
        <f>IF(G320&gt;Summary!$E$45,"",J320)</f>
        <v/>
      </c>
      <c r="N320">
        <f t="shared" si="59"/>
        <v>299</v>
      </c>
      <c r="O320">
        <f>Summary!$E$44*(N320-0.5)</f>
        <v>2686.5</v>
      </c>
      <c r="P320" s="1">
        <f>Summary!$E$32-SUM('Crossing Event Calculation'!$Q$22:$Q319)</f>
        <v>1.7637558080707549E-11</v>
      </c>
      <c r="Q320" s="1">
        <f t="shared" si="60"/>
        <v>1.398817811319937E-12</v>
      </c>
      <c r="R320" s="27" t="str">
        <f>IF(N320&gt;Summary!$E$45,"",Q320)</f>
        <v/>
      </c>
      <c r="T320">
        <f t="shared" si="61"/>
        <v>299</v>
      </c>
      <c r="U320">
        <f>Summary!$E$44*(T320-0.5)</f>
        <v>2686.5</v>
      </c>
      <c r="V320" s="1">
        <f>Summary!$E$32-SUM('Crossing Event Calculation'!$W$22:$W319)</f>
        <v>8.701136964273104E-7</v>
      </c>
      <c r="W320" s="1">
        <f t="shared" si="62"/>
        <v>3.942522989074505E-8</v>
      </c>
      <c r="X320" s="27" t="str">
        <f>IF(T320&gt;Summary!$E$45,"",W320)</f>
        <v/>
      </c>
      <c r="AA320">
        <f t="shared" si="63"/>
        <v>299</v>
      </c>
      <c r="AB320">
        <f>Summary!$F$44*(AA320-0.5)</f>
        <v>2149.1999999999998</v>
      </c>
      <c r="AC320" s="1">
        <f>IF(Summary!F$41=1,0,Summary!$F$31*(Summary!$F$41)*(1-Summary!$F$41)^$A319)</f>
        <v>1.9105046853769765E-30</v>
      </c>
      <c r="AD320" s="1" t="str">
        <f>IF(AA320&gt;Summary!$F$45,"",AC320)</f>
        <v/>
      </c>
      <c r="AG320">
        <f t="shared" si="64"/>
        <v>299</v>
      </c>
      <c r="AH320">
        <f>Summary!$F$44*(AG320-0.5)</f>
        <v>2149.1999999999998</v>
      </c>
      <c r="AI320" s="1">
        <f>Summary!$F$32-SUM('Crossing Event Calculation'!$AJ$22:$AJ319)</f>
        <v>9.9920072216264089E-16</v>
      </c>
      <c r="AJ320" s="1">
        <f t="shared" si="67"/>
        <v>1.0927178172842205E-16</v>
      </c>
      <c r="AK320" s="27" t="str">
        <f>IF(AG320&gt;Summary!$F$45,"",AJ320)</f>
        <v/>
      </c>
      <c r="AN320">
        <f t="shared" si="65"/>
        <v>299</v>
      </c>
      <c r="AO320">
        <f>Summary!$F$44*(AN320-0.5)</f>
        <v>2149.1999999999998</v>
      </c>
      <c r="AP320" s="1">
        <f>Summary!$F$32-SUM('Crossing Event Calculation'!$AQ$22:$AQ319)</f>
        <v>1.6666896085482108E-8</v>
      </c>
      <c r="AQ320" s="1">
        <f t="shared" si="68"/>
        <v>9.6797971861376399E-10</v>
      </c>
      <c r="AR320" s="27" t="str">
        <f>IF(AN320&gt;Summary!$F$45,"",AQ320)</f>
        <v/>
      </c>
      <c r="AT320">
        <f t="shared" si="66"/>
        <v>299</v>
      </c>
      <c r="AU320">
        <f>Summary!$F$44*(AT320-0.5)</f>
        <v>2149.1999999999998</v>
      </c>
      <c r="AV320" s="1">
        <f>Summary!$F$32-SUM('Crossing Event Calculation'!$AW$22:$AW319)</f>
        <v>2.0785771513109896E-4</v>
      </c>
      <c r="AW320" s="1">
        <f t="shared" si="69"/>
        <v>5.776913624906033E-6</v>
      </c>
      <c r="AX320" s="27" t="str">
        <f>IF(AT320&gt;Summary!$F$45,"",AW320)</f>
        <v/>
      </c>
    </row>
    <row r="321" spans="1:50">
      <c r="A321">
        <f t="shared" si="56"/>
        <v>300</v>
      </c>
      <c r="B321">
        <f>Summary!$E$44*(A321-0.5)</f>
        <v>2695.5</v>
      </c>
      <c r="C321" s="1">
        <f>IF(Summary!E$41=1,0,Summary!$E$31*(Summary!$E$41)*(1-Summary!$E$41)^$A320)</f>
        <v>1.357080473682259E-30</v>
      </c>
      <c r="D321" s="1" t="str">
        <f>IF(A321&gt;Summary!$E$45,"",C321)</f>
        <v/>
      </c>
      <c r="G321">
        <f t="shared" si="57"/>
        <v>300</v>
      </c>
      <c r="H321">
        <f>Summary!$E$44*(G321-0.5)</f>
        <v>2695.5</v>
      </c>
      <c r="I321" s="1">
        <f>Summary!$E$32-SUM('Crossing Event Calculation'!$J$22:$J320)</f>
        <v>0</v>
      </c>
      <c r="J321" s="1">
        <f t="shared" si="58"/>
        <v>0</v>
      </c>
      <c r="K321" s="27" t="str">
        <f>IF(G321&gt;Summary!$E$45,"",J321)</f>
        <v/>
      </c>
      <c r="N321">
        <f t="shared" si="59"/>
        <v>300</v>
      </c>
      <c r="O321">
        <f>Summary!$E$44*(N321-0.5)</f>
        <v>2695.5</v>
      </c>
      <c r="P321" s="1">
        <f>Summary!$E$32-SUM('Crossing Event Calculation'!$Q$22:$Q320)</f>
        <v>1.6238788091982315E-11</v>
      </c>
      <c r="Q321" s="1">
        <f t="shared" si="60"/>
        <v>1.2878827053820659E-12</v>
      </c>
      <c r="R321" s="27" t="str">
        <f>IF(N321&gt;Summary!$E$45,"",Q321)</f>
        <v/>
      </c>
      <c r="T321">
        <f t="shared" si="61"/>
        <v>300</v>
      </c>
      <c r="U321">
        <f>Summary!$E$44*(T321-0.5)</f>
        <v>2695.5</v>
      </c>
      <c r="V321" s="1">
        <f>Summary!$E$32-SUM('Crossing Event Calculation'!$W$22:$W320)</f>
        <v>8.3068846656875195E-7</v>
      </c>
      <c r="W321" s="1">
        <f t="shared" si="62"/>
        <v>3.7638855584661495E-8</v>
      </c>
      <c r="X321" s="27" t="str">
        <f>IF(T321&gt;Summary!$E$45,"",W321)</f>
        <v/>
      </c>
      <c r="AA321">
        <f t="shared" si="63"/>
        <v>300</v>
      </c>
      <c r="AB321">
        <f>Summary!$F$44*(AA321-0.5)</f>
        <v>2156.3999999999996</v>
      </c>
      <c r="AC321" s="1">
        <f>IF(Summary!F$41=1,0,Summary!$F$31*(Summary!$F$41)*(1-Summary!$F$41)^$A320)</f>
        <v>1.5284037483015813E-30</v>
      </c>
      <c r="AD321" s="1" t="str">
        <f>IF(AA321&gt;Summary!$F$45,"",AC321)</f>
        <v/>
      </c>
      <c r="AG321">
        <f t="shared" si="64"/>
        <v>300</v>
      </c>
      <c r="AH321">
        <f>Summary!$F$44*(AG321-0.5)</f>
        <v>2156.3999999999996</v>
      </c>
      <c r="AI321" s="1">
        <f>Summary!$F$32-SUM('Crossing Event Calculation'!$AJ$22:$AJ320)</f>
        <v>8.8817841970012523E-16</v>
      </c>
      <c r="AJ321" s="1">
        <f t="shared" si="67"/>
        <v>9.7130472647486262E-17</v>
      </c>
      <c r="AK321" s="27" t="str">
        <f>IF(AG321&gt;Summary!$F$45,"",AJ321)</f>
        <v/>
      </c>
      <c r="AN321">
        <f t="shared" si="65"/>
        <v>300</v>
      </c>
      <c r="AO321">
        <f>Summary!$F$44*(AN321-0.5)</f>
        <v>2156.3999999999996</v>
      </c>
      <c r="AP321" s="1">
        <f>Summary!$F$32-SUM('Crossing Event Calculation'!$AQ$22:$AQ320)</f>
        <v>1.5698916389084161E-8</v>
      </c>
      <c r="AQ321" s="1">
        <f t="shared" si="68"/>
        <v>9.1176140961744803E-10</v>
      </c>
      <c r="AR321" s="27" t="str">
        <f>IF(AN321&gt;Summary!$F$45,"",AQ321)</f>
        <v/>
      </c>
      <c r="AT321">
        <f t="shared" si="66"/>
        <v>300</v>
      </c>
      <c r="AU321">
        <f>Summary!$F$44*(AT321-0.5)</f>
        <v>2156.3999999999996</v>
      </c>
      <c r="AV321" s="1">
        <f>Summary!$F$32-SUM('Crossing Event Calculation'!$AW$22:$AW320)</f>
        <v>2.0208080150618812E-4</v>
      </c>
      <c r="AW321" s="1">
        <f t="shared" si="69"/>
        <v>5.6163579726484102E-6</v>
      </c>
      <c r="AX321" s="27" t="str">
        <f>IF(AT321&gt;Summary!$F$45,"",AW321)</f>
        <v/>
      </c>
    </row>
    <row r="322" spans="1:50">
      <c r="A322">
        <f t="shared" si="56"/>
        <v>301</v>
      </c>
      <c r="B322">
        <f>Summary!$E$44*(A322-0.5)</f>
        <v>2704.5</v>
      </c>
      <c r="C322" s="1">
        <f>IF(Summary!E$41=1,0,Summary!$E$31*(Summary!$E$41)*(1-Summary!$E$41)^$A321)</f>
        <v>1.0856643789458076E-30</v>
      </c>
      <c r="D322" s="1" t="str">
        <f>IF(A322&gt;Summary!$E$45,"",C322)</f>
        <v/>
      </c>
      <c r="G322">
        <f t="shared" si="57"/>
        <v>301</v>
      </c>
      <c r="H322">
        <f>Summary!$E$44*(G322-0.5)</f>
        <v>2704.5</v>
      </c>
      <c r="I322" s="1">
        <f>Summary!$E$32-SUM('Crossing Event Calculation'!$J$22:$J321)</f>
        <v>0</v>
      </c>
      <c r="J322" s="1">
        <f t="shared" si="58"/>
        <v>0</v>
      </c>
      <c r="K322" s="27" t="str">
        <f>IF(G322&gt;Summary!$E$45,"",J322)</f>
        <v/>
      </c>
      <c r="N322">
        <f t="shared" si="59"/>
        <v>301</v>
      </c>
      <c r="O322">
        <f>Summary!$E$44*(N322-0.5)</f>
        <v>2704.5</v>
      </c>
      <c r="P322" s="1">
        <f>Summary!$E$32-SUM('Crossing Event Calculation'!$Q$22:$Q321)</f>
        <v>1.4950929383417133E-11</v>
      </c>
      <c r="Q322" s="1">
        <f t="shared" si="60"/>
        <v>1.1857438666742872E-12</v>
      </c>
      <c r="R322" s="27" t="str">
        <f>IF(N322&gt;Summary!$E$45,"",Q322)</f>
        <v/>
      </c>
      <c r="T322">
        <f t="shared" si="61"/>
        <v>301</v>
      </c>
      <c r="U322">
        <f>Summary!$E$44*(T322-0.5)</f>
        <v>2704.5</v>
      </c>
      <c r="V322" s="1">
        <f>Summary!$E$32-SUM('Crossing Event Calculation'!$W$22:$W321)</f>
        <v>7.9304961098092264E-7</v>
      </c>
      <c r="W322" s="1">
        <f t="shared" si="62"/>
        <v>3.5933422673459542E-8</v>
      </c>
      <c r="X322" s="27" t="str">
        <f>IF(T322&gt;Summary!$E$45,"",W322)</f>
        <v/>
      </c>
      <c r="AA322">
        <f t="shared" si="63"/>
        <v>301</v>
      </c>
      <c r="AB322">
        <f>Summary!$F$44*(AA322-0.5)</f>
        <v>2163.6</v>
      </c>
      <c r="AC322" s="1">
        <f>IF(Summary!F$41=1,0,Summary!$F$31*(Summary!$F$41)*(1-Summary!$F$41)^$A321)</f>
        <v>1.2227229986412655E-30</v>
      </c>
      <c r="AD322" s="1" t="str">
        <f>IF(AA322&gt;Summary!$F$45,"",AC322)</f>
        <v/>
      </c>
      <c r="AG322">
        <f t="shared" si="64"/>
        <v>301</v>
      </c>
      <c r="AH322">
        <f>Summary!$F$44*(AG322-0.5)</f>
        <v>2163.6</v>
      </c>
      <c r="AI322" s="1">
        <f>Summary!$F$32-SUM('Crossing Event Calculation'!$AJ$22:$AJ321)</f>
        <v>0</v>
      </c>
      <c r="AJ322" s="1">
        <f t="shared" si="67"/>
        <v>0</v>
      </c>
      <c r="AK322" s="27" t="str">
        <f>IF(AG322&gt;Summary!$F$45,"",AJ322)</f>
        <v/>
      </c>
      <c r="AN322">
        <f t="shared" si="65"/>
        <v>301</v>
      </c>
      <c r="AO322">
        <f>Summary!$F$44*(AN322-0.5)</f>
        <v>2163.6</v>
      </c>
      <c r="AP322" s="1">
        <f>Summary!$F$32-SUM('Crossing Event Calculation'!$AQ$22:$AQ321)</f>
        <v>1.4787154944961856E-8</v>
      </c>
      <c r="AQ322" s="1">
        <f t="shared" si="68"/>
        <v>8.5880814335852187E-10</v>
      </c>
      <c r="AR322" s="27" t="str">
        <f>IF(AN322&gt;Summary!$F$45,"",AQ322)</f>
        <v/>
      </c>
      <c r="AT322">
        <f t="shared" si="66"/>
        <v>301</v>
      </c>
      <c r="AU322">
        <f>Summary!$F$44*(AT322-0.5)</f>
        <v>2163.6</v>
      </c>
      <c r="AV322" s="1">
        <f>Summary!$F$32-SUM('Crossing Event Calculation'!$AW$22:$AW321)</f>
        <v>1.9646444353349501E-4</v>
      </c>
      <c r="AW322" s="1">
        <f t="shared" si="69"/>
        <v>5.4602645850426784E-6</v>
      </c>
      <c r="AX322" s="27" t="str">
        <f>IF(AT322&gt;Summary!$F$45,"",AW322)</f>
        <v/>
      </c>
    </row>
    <row r="323" spans="1:50">
      <c r="A323">
        <f t="shared" si="56"/>
        <v>302</v>
      </c>
      <c r="B323">
        <f>Summary!$E$44*(A323-0.5)</f>
        <v>2713.5</v>
      </c>
      <c r="C323" s="1">
        <f>IF(Summary!E$41=1,0,Summary!$E$31*(Summary!$E$41)*(1-Summary!$E$41)^$A322)</f>
        <v>8.6853150315664609E-31</v>
      </c>
      <c r="D323" s="1" t="str">
        <f>IF(A323&gt;Summary!$E$45,"",C323)</f>
        <v/>
      </c>
      <c r="G323">
        <f t="shared" si="57"/>
        <v>302</v>
      </c>
      <c r="H323">
        <f>Summary!$E$44*(G323-0.5)</f>
        <v>2713.5</v>
      </c>
      <c r="I323" s="1">
        <f>Summary!$E$32-SUM('Crossing Event Calculation'!$J$22:$J322)</f>
        <v>0</v>
      </c>
      <c r="J323" s="1">
        <f t="shared" si="58"/>
        <v>0</v>
      </c>
      <c r="K323" s="27" t="str">
        <f>IF(G323&gt;Summary!$E$45,"",J323)</f>
        <v/>
      </c>
      <c r="N323">
        <f t="shared" si="59"/>
        <v>302</v>
      </c>
      <c r="O323">
        <f>Summary!$E$44*(N323-0.5)</f>
        <v>2713.5</v>
      </c>
      <c r="P323" s="1">
        <f>Summary!$E$32-SUM('Crossing Event Calculation'!$Q$22:$Q322)</f>
        <v>1.3765211193117466E-11</v>
      </c>
      <c r="Q323" s="1">
        <f t="shared" si="60"/>
        <v>1.0917056944847116E-12</v>
      </c>
      <c r="R323" s="27" t="str">
        <f>IF(N323&gt;Summary!$E$45,"",Q323)</f>
        <v/>
      </c>
      <c r="T323">
        <f t="shared" si="61"/>
        <v>302</v>
      </c>
      <c r="U323">
        <f>Summary!$E$44*(T323-0.5)</f>
        <v>2713.5</v>
      </c>
      <c r="V323" s="1">
        <f>Summary!$E$32-SUM('Crossing Event Calculation'!$W$22:$W322)</f>
        <v>7.5711618829910066E-7</v>
      </c>
      <c r="W323" s="1">
        <f t="shared" si="62"/>
        <v>3.4305263668712173E-8</v>
      </c>
      <c r="X323" s="27" t="str">
        <f>IF(T323&gt;Summary!$E$45,"",W323)</f>
        <v/>
      </c>
      <c r="AA323">
        <f t="shared" si="63"/>
        <v>302</v>
      </c>
      <c r="AB323">
        <f>Summary!$F$44*(AA323-0.5)</f>
        <v>2170.7999999999997</v>
      </c>
      <c r="AC323" s="1">
        <f>IF(Summary!F$41=1,0,Summary!$F$31*(Summary!$F$41)*(1-Summary!$F$41)^$A322)</f>
        <v>9.7817839891301243E-31</v>
      </c>
      <c r="AD323" s="1" t="str">
        <f>IF(AA323&gt;Summary!$F$45,"",AC323)</f>
        <v/>
      </c>
      <c r="AG323">
        <f t="shared" si="64"/>
        <v>302</v>
      </c>
      <c r="AH323">
        <f>Summary!$F$44*(AG323-0.5)</f>
        <v>2170.7999999999997</v>
      </c>
      <c r="AI323" s="1">
        <f>Summary!$F$32-SUM('Crossing Event Calculation'!$AJ$22:$AJ322)</f>
        <v>0</v>
      </c>
      <c r="AJ323" s="1">
        <f t="shared" si="67"/>
        <v>0</v>
      </c>
      <c r="AK323" s="27" t="str">
        <f>IF(AG323&gt;Summary!$F$45,"",AJ323)</f>
        <v/>
      </c>
      <c r="AN323">
        <f t="shared" si="65"/>
        <v>302</v>
      </c>
      <c r="AO323">
        <f>Summary!$F$44*(AN323-0.5)</f>
        <v>2170.7999999999997</v>
      </c>
      <c r="AP323" s="1">
        <f>Summary!$F$32-SUM('Crossing Event Calculation'!$AQ$22:$AQ322)</f>
        <v>1.3928346809244374E-8</v>
      </c>
      <c r="AQ323" s="1">
        <f t="shared" si="68"/>
        <v>8.0893029848018612E-10</v>
      </c>
      <c r="AR323" s="27" t="str">
        <f>IF(AN323&gt;Summary!$F$45,"",AQ323)</f>
        <v/>
      </c>
      <c r="AT323">
        <f t="shared" si="66"/>
        <v>302</v>
      </c>
      <c r="AU323">
        <f>Summary!$F$44*(AT323-0.5)</f>
        <v>2170.7999999999997</v>
      </c>
      <c r="AV323" s="1">
        <f>Summary!$F$32-SUM('Crossing Event Calculation'!$AW$22:$AW322)</f>
        <v>1.9100417894846178E-4</v>
      </c>
      <c r="AW323" s="1">
        <f t="shared" si="69"/>
        <v>5.3085094439983568E-6</v>
      </c>
      <c r="AX323" s="27" t="str">
        <f>IF(AT323&gt;Summary!$F$45,"",AW323)</f>
        <v/>
      </c>
    </row>
    <row r="324" spans="1:50">
      <c r="A324">
        <f t="shared" si="56"/>
        <v>303</v>
      </c>
      <c r="B324">
        <f>Summary!$E$44*(A324-0.5)</f>
        <v>2722.5</v>
      </c>
      <c r="C324" s="1">
        <f>IF(Summary!E$41=1,0,Summary!$E$31*(Summary!$E$41)*(1-Summary!$E$41)^$A323)</f>
        <v>6.9482520252531684E-31</v>
      </c>
      <c r="D324" s="1" t="str">
        <f>IF(A324&gt;Summary!$E$45,"",C324)</f>
        <v/>
      </c>
      <c r="G324">
        <f t="shared" si="57"/>
        <v>303</v>
      </c>
      <c r="H324">
        <f>Summary!$E$44*(G324-0.5)</f>
        <v>2722.5</v>
      </c>
      <c r="I324" s="1">
        <f>Summary!$E$32-SUM('Crossing Event Calculation'!$J$22:$J323)</f>
        <v>0</v>
      </c>
      <c r="J324" s="1">
        <f t="shared" si="58"/>
        <v>0</v>
      </c>
      <c r="K324" s="27" t="str">
        <f>IF(G324&gt;Summary!$E$45,"",J324)</f>
        <v/>
      </c>
      <c r="N324">
        <f t="shared" si="59"/>
        <v>303</v>
      </c>
      <c r="O324">
        <f>Summary!$E$44*(N324-0.5)</f>
        <v>2722.5</v>
      </c>
      <c r="P324" s="1">
        <f>Summary!$E$32-SUM('Crossing Event Calculation'!$Q$22:$Q323)</f>
        <v>1.2673528893003549E-11</v>
      </c>
      <c r="Q324" s="1">
        <f t="shared" si="60"/>
        <v>1.0051254185352644E-12</v>
      </c>
      <c r="R324" s="27" t="str">
        <f>IF(N324&gt;Summary!$E$45,"",Q324)</f>
        <v/>
      </c>
      <c r="T324">
        <f t="shared" si="61"/>
        <v>303</v>
      </c>
      <c r="U324">
        <f>Summary!$E$44*(T324-0.5)</f>
        <v>2722.5</v>
      </c>
      <c r="V324" s="1">
        <f>Summary!$E$32-SUM('Crossing Event Calculation'!$W$22:$W323)</f>
        <v>7.2281092466930374E-7</v>
      </c>
      <c r="W324" s="1">
        <f t="shared" si="62"/>
        <v>3.2750877258498538E-8</v>
      </c>
      <c r="X324" s="27" t="str">
        <f>IF(T324&gt;Summary!$E$45,"",W324)</f>
        <v/>
      </c>
      <c r="AA324">
        <f t="shared" si="63"/>
        <v>303</v>
      </c>
      <c r="AB324">
        <f>Summary!$F$44*(AA324-0.5)</f>
        <v>2178</v>
      </c>
      <c r="AC324" s="1">
        <f>IF(Summary!F$41=1,0,Summary!$F$31*(Summary!$F$41)*(1-Summary!$F$41)^$A323)</f>
        <v>7.8254271913040996E-31</v>
      </c>
      <c r="AD324" s="1" t="str">
        <f>IF(AA324&gt;Summary!$F$45,"",AC324)</f>
        <v/>
      </c>
      <c r="AG324">
        <f t="shared" si="64"/>
        <v>303</v>
      </c>
      <c r="AH324">
        <f>Summary!$F$44*(AG324-0.5)</f>
        <v>2178</v>
      </c>
      <c r="AI324" s="1">
        <f>Summary!$F$32-SUM('Crossing Event Calculation'!$AJ$22:$AJ323)</f>
        <v>0</v>
      </c>
      <c r="AJ324" s="1">
        <f t="shared" si="67"/>
        <v>0</v>
      </c>
      <c r="AK324" s="27" t="str">
        <f>IF(AG324&gt;Summary!$F$45,"",AJ324)</f>
        <v/>
      </c>
      <c r="AN324">
        <f t="shared" si="65"/>
        <v>303</v>
      </c>
      <c r="AO324">
        <f>Summary!$F$44*(AN324-0.5)</f>
        <v>2178</v>
      </c>
      <c r="AP324" s="1">
        <f>Summary!$F$32-SUM('Crossing Event Calculation'!$AQ$22:$AQ323)</f>
        <v>1.3119416553131202E-8</v>
      </c>
      <c r="AQ324" s="1">
        <f t="shared" si="68"/>
        <v>7.619492602787988E-10</v>
      </c>
      <c r="AR324" s="27" t="str">
        <f>IF(AN324&gt;Summary!$F$45,"",AQ324)</f>
        <v/>
      </c>
      <c r="AT324">
        <f t="shared" si="66"/>
        <v>303</v>
      </c>
      <c r="AU324">
        <f>Summary!$F$44*(AT324-0.5)</f>
        <v>2178</v>
      </c>
      <c r="AV324" s="1">
        <f>Summary!$F$32-SUM('Crossing Event Calculation'!$AW$22:$AW323)</f>
        <v>1.8569566950443761E-4</v>
      </c>
      <c r="AW324" s="1">
        <f t="shared" si="69"/>
        <v>5.1609719782093984E-6</v>
      </c>
      <c r="AX324" s="27" t="str">
        <f>IF(AT324&gt;Summary!$F$45,"",AW324)</f>
        <v/>
      </c>
    </row>
    <row r="325" spans="1:50">
      <c r="A325">
        <f t="shared" si="56"/>
        <v>304</v>
      </c>
      <c r="B325">
        <f>Summary!$E$44*(A325-0.5)</f>
        <v>2731.5</v>
      </c>
      <c r="C325" s="1">
        <f>IF(Summary!E$41=1,0,Summary!$E$31*(Summary!$E$41)*(1-Summary!$E$41)^$A324)</f>
        <v>5.558601620202537E-31</v>
      </c>
      <c r="D325" s="1" t="str">
        <f>IF(A325&gt;Summary!$E$45,"",C325)</f>
        <v/>
      </c>
      <c r="G325">
        <f t="shared" si="57"/>
        <v>304</v>
      </c>
      <c r="H325">
        <f>Summary!$E$44*(G325-0.5)</f>
        <v>2731.5</v>
      </c>
      <c r="I325" s="1">
        <f>Summary!$E$32-SUM('Crossing Event Calculation'!$J$22:$J324)</f>
        <v>0</v>
      </c>
      <c r="J325" s="1">
        <f t="shared" si="58"/>
        <v>0</v>
      </c>
      <c r="K325" s="27" t="str">
        <f>IF(G325&gt;Summary!$E$45,"",J325)</f>
        <v/>
      </c>
      <c r="N325">
        <f t="shared" si="59"/>
        <v>304</v>
      </c>
      <c r="O325">
        <f>Summary!$E$44*(N325-0.5)</f>
        <v>2731.5</v>
      </c>
      <c r="P325" s="1">
        <f>Summary!$E$32-SUM('Crossing Event Calculation'!$Q$22:$Q324)</f>
        <v>1.1668443988810395E-11</v>
      </c>
      <c r="Q325" s="1">
        <f t="shared" si="60"/>
        <v>9.2541309898168489E-13</v>
      </c>
      <c r="R325" s="27" t="str">
        <f>IF(N325&gt;Summary!$E$45,"",Q325)</f>
        <v/>
      </c>
      <c r="T325">
        <f t="shared" si="61"/>
        <v>304</v>
      </c>
      <c r="U325">
        <f>Summary!$E$44*(T325-0.5)</f>
        <v>2731.5</v>
      </c>
      <c r="V325" s="1">
        <f>Summary!$E$32-SUM('Crossing Event Calculation'!$W$22:$W324)</f>
        <v>6.900600474368801E-7</v>
      </c>
      <c r="W325" s="1">
        <f t="shared" si="62"/>
        <v>3.1266920771761707E-8</v>
      </c>
      <c r="X325" s="27" t="str">
        <f>IF(T325&gt;Summary!$E$45,"",W325)</f>
        <v/>
      </c>
      <c r="AA325">
        <f t="shared" si="63"/>
        <v>304</v>
      </c>
      <c r="AB325">
        <f>Summary!$F$44*(AA325-0.5)</f>
        <v>2185.1999999999998</v>
      </c>
      <c r="AC325" s="1">
        <f>IF(Summary!F$41=1,0,Summary!$F$31*(Summary!$F$41)*(1-Summary!$F$41)^$A324)</f>
        <v>6.2603417530432814E-31</v>
      </c>
      <c r="AD325" s="1" t="str">
        <f>IF(AA325&gt;Summary!$F$45,"",AC325)</f>
        <v/>
      </c>
      <c r="AG325">
        <f t="shared" si="64"/>
        <v>304</v>
      </c>
      <c r="AH325">
        <f>Summary!$F$44*(AG325-0.5)</f>
        <v>2185.1999999999998</v>
      </c>
      <c r="AI325" s="1">
        <f>Summary!$F$32-SUM('Crossing Event Calculation'!$AJ$22:$AJ324)</f>
        <v>0</v>
      </c>
      <c r="AJ325" s="1">
        <f t="shared" si="67"/>
        <v>0</v>
      </c>
      <c r="AK325" s="27" t="str">
        <f>IF(AG325&gt;Summary!$F$45,"",AJ325)</f>
        <v/>
      </c>
      <c r="AN325">
        <f t="shared" si="65"/>
        <v>304</v>
      </c>
      <c r="AO325">
        <f>Summary!$F$44*(AN325-0.5)</f>
        <v>2185.1999999999998</v>
      </c>
      <c r="AP325" s="1">
        <f>Summary!$F$32-SUM('Crossing Event Calculation'!$AQ$22:$AQ324)</f>
        <v>1.2357467271684186E-8</v>
      </c>
      <c r="AQ325" s="1">
        <f t="shared" si="68"/>
        <v>7.176967823566801E-10</v>
      </c>
      <c r="AR325" s="27" t="str">
        <f>IF(AN325&gt;Summary!$F$45,"",AQ325)</f>
        <v/>
      </c>
      <c r="AT325">
        <f t="shared" si="66"/>
        <v>304</v>
      </c>
      <c r="AU325">
        <f>Summary!$F$44*(AT325-0.5)</f>
        <v>2185.1999999999998</v>
      </c>
      <c r="AV325" s="1">
        <f>Summary!$F$32-SUM('Crossing Event Calculation'!$AW$22:$AW324)</f>
        <v>1.8053469752621343E-4</v>
      </c>
      <c r="AW325" s="1">
        <f t="shared" si="69"/>
        <v>5.0175349673678369E-6</v>
      </c>
      <c r="AX325" s="27" t="str">
        <f>IF(AT325&gt;Summary!$F$45,"",AW325)</f>
        <v/>
      </c>
    </row>
    <row r="326" spans="1:50">
      <c r="A326">
        <f t="shared" si="56"/>
        <v>305</v>
      </c>
      <c r="B326">
        <f>Summary!$E$44*(A326-0.5)</f>
        <v>2740.5</v>
      </c>
      <c r="C326" s="1">
        <f>IF(Summary!E$41=1,0,Summary!$E$31*(Summary!$E$41)*(1-Summary!$E$41)^$A325)</f>
        <v>4.4468812961620287E-31</v>
      </c>
      <c r="D326" s="1" t="str">
        <f>IF(A326&gt;Summary!$E$45,"",C326)</f>
        <v/>
      </c>
      <c r="G326">
        <f t="shared" si="57"/>
        <v>305</v>
      </c>
      <c r="H326">
        <f>Summary!$E$44*(G326-0.5)</f>
        <v>2740.5</v>
      </c>
      <c r="I326" s="1">
        <f>Summary!$E$32-SUM('Crossing Event Calculation'!$J$22:$J325)</f>
        <v>0</v>
      </c>
      <c r="J326" s="1">
        <f t="shared" si="58"/>
        <v>0</v>
      </c>
      <c r="K326" s="27" t="str">
        <f>IF(G326&gt;Summary!$E$45,"",J326)</f>
        <v/>
      </c>
      <c r="N326">
        <f t="shared" si="59"/>
        <v>305</v>
      </c>
      <c r="O326">
        <f>Summary!$E$44*(N326-0.5)</f>
        <v>2740.5</v>
      </c>
      <c r="P326" s="1">
        <f>Summary!$E$32-SUM('Crossing Event Calculation'!$Q$22:$Q325)</f>
        <v>1.0743073097785327E-11</v>
      </c>
      <c r="Q326" s="1">
        <f t="shared" si="60"/>
        <v>8.5202282134122501E-13</v>
      </c>
      <c r="R326" s="27" t="str">
        <f>IF(N326&gt;Summary!$E$45,"",Q326)</f>
        <v/>
      </c>
      <c r="T326">
        <f t="shared" si="61"/>
        <v>305</v>
      </c>
      <c r="U326">
        <f>Summary!$E$44*(T326-0.5)</f>
        <v>2740.5</v>
      </c>
      <c r="V326" s="1">
        <f>Summary!$E$32-SUM('Crossing Event Calculation'!$W$22:$W325)</f>
        <v>6.5879312671768275E-7</v>
      </c>
      <c r="W326" s="1">
        <f t="shared" si="62"/>
        <v>2.9850202999829661E-8</v>
      </c>
      <c r="X326" s="27" t="str">
        <f>IF(T326&gt;Summary!$E$45,"",W326)</f>
        <v/>
      </c>
      <c r="AA326">
        <f t="shared" si="63"/>
        <v>305</v>
      </c>
      <c r="AB326">
        <f>Summary!$F$44*(AA326-0.5)</f>
        <v>2192.3999999999996</v>
      </c>
      <c r="AC326" s="1">
        <f>IF(Summary!F$41=1,0,Summary!$F$31*(Summary!$F$41)*(1-Summary!$F$41)^$A325)</f>
        <v>5.0082734024346244E-31</v>
      </c>
      <c r="AD326" s="1" t="str">
        <f>IF(AA326&gt;Summary!$F$45,"",AC326)</f>
        <v/>
      </c>
      <c r="AG326">
        <f t="shared" si="64"/>
        <v>305</v>
      </c>
      <c r="AH326">
        <f>Summary!$F$44*(AG326-0.5)</f>
        <v>2192.3999999999996</v>
      </c>
      <c r="AI326" s="1">
        <f>Summary!$F$32-SUM('Crossing Event Calculation'!$AJ$22:$AJ325)</f>
        <v>0</v>
      </c>
      <c r="AJ326" s="1">
        <f t="shared" si="67"/>
        <v>0</v>
      </c>
      <c r="AK326" s="27" t="str">
        <f>IF(AG326&gt;Summary!$F$45,"",AJ326)</f>
        <v/>
      </c>
      <c r="AN326">
        <f t="shared" si="65"/>
        <v>305</v>
      </c>
      <c r="AO326">
        <f>Summary!$F$44*(AN326-0.5)</f>
        <v>2192.3999999999996</v>
      </c>
      <c r="AP326" s="1">
        <f>Summary!$F$32-SUM('Crossing Event Calculation'!$AQ$22:$AQ325)</f>
        <v>1.1639770480798006E-8</v>
      </c>
      <c r="AQ326" s="1">
        <f t="shared" si="68"/>
        <v>6.7601439985852883E-10</v>
      </c>
      <c r="AR326" s="27" t="str">
        <f>IF(AN326&gt;Summary!$F$45,"",AQ326)</f>
        <v/>
      </c>
      <c r="AT326">
        <f t="shared" si="66"/>
        <v>305</v>
      </c>
      <c r="AU326">
        <f>Summary!$F$44*(AT326-0.5)</f>
        <v>2192.3999999999996</v>
      </c>
      <c r="AV326" s="1">
        <f>Summary!$F$32-SUM('Crossing Event Calculation'!$AW$22:$AW325)</f>
        <v>1.7551716255881367E-4</v>
      </c>
      <c r="AW326" s="1">
        <f t="shared" si="69"/>
        <v>4.8780844490248822E-6</v>
      </c>
      <c r="AX326" s="27" t="str">
        <f>IF(AT326&gt;Summary!$F$45,"",AW326)</f>
        <v/>
      </c>
    </row>
    <row r="327" spans="1:50">
      <c r="A327">
        <f t="shared" si="56"/>
        <v>306</v>
      </c>
      <c r="B327">
        <f>Summary!$E$44*(A327-0.5)</f>
        <v>2749.5</v>
      </c>
      <c r="C327" s="1">
        <f>IF(Summary!E$41=1,0,Summary!$E$31*(Summary!$E$41)*(1-Summary!$E$41)^$A326)</f>
        <v>3.5575050369296239E-31</v>
      </c>
      <c r="D327" s="1" t="str">
        <f>IF(A327&gt;Summary!$E$45,"",C327)</f>
        <v/>
      </c>
      <c r="G327">
        <f t="shared" si="57"/>
        <v>306</v>
      </c>
      <c r="H327">
        <f>Summary!$E$44*(G327-0.5)</f>
        <v>2749.5</v>
      </c>
      <c r="I327" s="1">
        <f>Summary!$E$32-SUM('Crossing Event Calculation'!$J$22:$J326)</f>
        <v>0</v>
      </c>
      <c r="J327" s="1">
        <f t="shared" si="58"/>
        <v>0</v>
      </c>
      <c r="K327" s="27" t="str">
        <f>IF(G327&gt;Summary!$E$45,"",J327)</f>
        <v/>
      </c>
      <c r="N327">
        <f t="shared" si="59"/>
        <v>306</v>
      </c>
      <c r="O327">
        <f>Summary!$E$44*(N327-0.5)</f>
        <v>2749.5</v>
      </c>
      <c r="P327" s="1">
        <f>Summary!$E$32-SUM('Crossing Event Calculation'!$Q$22:$Q326)</f>
        <v>9.8910879486879821E-12</v>
      </c>
      <c r="Q327" s="1">
        <f t="shared" si="60"/>
        <v>7.8445269649264788E-13</v>
      </c>
      <c r="R327" s="27" t="str">
        <f>IF(N327&gt;Summary!$E$45,"",Q327)</f>
        <v/>
      </c>
      <c r="T327">
        <f t="shared" si="61"/>
        <v>306</v>
      </c>
      <c r="U327">
        <f>Summary!$E$44*(T327-0.5)</f>
        <v>2749.5</v>
      </c>
      <c r="V327" s="1">
        <f>Summary!$E$32-SUM('Crossing Event Calculation'!$W$22:$W326)</f>
        <v>6.2894292374160443E-7</v>
      </c>
      <c r="W327" s="1">
        <f t="shared" si="62"/>
        <v>2.849767732479496E-8</v>
      </c>
      <c r="X327" s="27" t="str">
        <f>IF(T327&gt;Summary!$E$45,"",W327)</f>
        <v/>
      </c>
      <c r="AA327">
        <f t="shared" si="63"/>
        <v>306</v>
      </c>
      <c r="AB327">
        <f>Summary!$F$44*(AA327-0.5)</f>
        <v>2199.6</v>
      </c>
      <c r="AC327" s="1">
        <f>IF(Summary!F$41=1,0,Summary!$F$31*(Summary!$F$41)*(1-Summary!$F$41)^$A326)</f>
        <v>4.0066187219477006E-31</v>
      </c>
      <c r="AD327" s="1" t="str">
        <f>IF(AA327&gt;Summary!$F$45,"",AC327)</f>
        <v/>
      </c>
      <c r="AG327">
        <f t="shared" si="64"/>
        <v>306</v>
      </c>
      <c r="AH327">
        <f>Summary!$F$44*(AG327-0.5)</f>
        <v>2199.6</v>
      </c>
      <c r="AI327" s="1">
        <f>Summary!$F$32-SUM('Crossing Event Calculation'!$AJ$22:$AJ326)</f>
        <v>0</v>
      </c>
      <c r="AJ327" s="1">
        <f t="shared" si="67"/>
        <v>0</v>
      </c>
      <c r="AK327" s="27" t="str">
        <f>IF(AG327&gt;Summary!$F$45,"",AJ327)</f>
        <v/>
      </c>
      <c r="AN327">
        <f t="shared" si="65"/>
        <v>306</v>
      </c>
      <c r="AO327">
        <f>Summary!$F$44*(AN327-0.5)</f>
        <v>2199.6</v>
      </c>
      <c r="AP327" s="1">
        <f>Summary!$F$32-SUM('Crossing Event Calculation'!$AQ$22:$AQ326)</f>
        <v>1.0963756125192958E-8</v>
      </c>
      <c r="AQ327" s="1">
        <f t="shared" si="68"/>
        <v>6.3675284915578978E-10</v>
      </c>
      <c r="AR327" s="27" t="str">
        <f>IF(AN327&gt;Summary!$F$45,"",AQ327)</f>
        <v/>
      </c>
      <c r="AT327">
        <f t="shared" si="66"/>
        <v>306</v>
      </c>
      <c r="AU327">
        <f>Summary!$F$44*(AT327-0.5)</f>
        <v>2199.6</v>
      </c>
      <c r="AV327" s="1">
        <f>Summary!$F$32-SUM('Crossing Event Calculation'!$AW$22:$AW326)</f>
        <v>1.7063907810976886E-4</v>
      </c>
      <c r="AW327" s="1">
        <f t="shared" si="69"/>
        <v>4.7425096280500847E-6</v>
      </c>
      <c r="AX327" s="27" t="str">
        <f>IF(AT327&gt;Summary!$F$45,"",AW327)</f>
        <v/>
      </c>
    </row>
    <row r="328" spans="1:50">
      <c r="A328">
        <f t="shared" si="56"/>
        <v>307</v>
      </c>
      <c r="B328">
        <f>Summary!$E$44*(A328-0.5)</f>
        <v>2758.5</v>
      </c>
      <c r="C328" s="1">
        <f>IF(Summary!E$41=1,0,Summary!$E$31*(Summary!$E$41)*(1-Summary!$E$41)^$A327)</f>
        <v>2.8460040295436989E-31</v>
      </c>
      <c r="D328" s="1" t="str">
        <f>IF(A328&gt;Summary!$E$45,"",C328)</f>
        <v/>
      </c>
      <c r="G328">
        <f t="shared" si="57"/>
        <v>307</v>
      </c>
      <c r="H328">
        <f>Summary!$E$44*(G328-0.5)</f>
        <v>2758.5</v>
      </c>
      <c r="I328" s="1">
        <f>Summary!$E$32-SUM('Crossing Event Calculation'!$J$22:$J327)</f>
        <v>0</v>
      </c>
      <c r="J328" s="1">
        <f t="shared" si="58"/>
        <v>0</v>
      </c>
      <c r="K328" s="27" t="str">
        <f>IF(G328&gt;Summary!$E$45,"",J328)</f>
        <v/>
      </c>
      <c r="N328">
        <f t="shared" si="59"/>
        <v>307</v>
      </c>
      <c r="O328">
        <f>Summary!$E$44*(N328-0.5)</f>
        <v>2758.5</v>
      </c>
      <c r="P328" s="1">
        <f>Summary!$E$32-SUM('Crossing Event Calculation'!$Q$22:$Q327)</f>
        <v>9.1066043594878465E-12</v>
      </c>
      <c r="Q328" s="1">
        <f t="shared" si="60"/>
        <v>7.2223605560392681E-13</v>
      </c>
      <c r="R328" s="27" t="str">
        <f>IF(N328&gt;Summary!$E$45,"",Q328)</f>
        <v/>
      </c>
      <c r="T328">
        <f t="shared" si="61"/>
        <v>307</v>
      </c>
      <c r="U328">
        <f>Summary!$E$44*(T328-0.5)</f>
        <v>2758.5</v>
      </c>
      <c r="V328" s="1">
        <f>Summary!$E$32-SUM('Crossing Event Calculation'!$W$22:$W327)</f>
        <v>6.0044524641256203E-7</v>
      </c>
      <c r="W328" s="1">
        <f t="shared" si="62"/>
        <v>2.7206435174874808E-8</v>
      </c>
      <c r="X328" s="27" t="str">
        <f>IF(T328&gt;Summary!$E$45,"",W328)</f>
        <v/>
      </c>
      <c r="AA328">
        <f t="shared" si="63"/>
        <v>307</v>
      </c>
      <c r="AB328">
        <f>Summary!$F$44*(AA328-0.5)</f>
        <v>2206.7999999999997</v>
      </c>
      <c r="AC328" s="1">
        <f>IF(Summary!F$41=1,0,Summary!$F$31*(Summary!$F$41)*(1-Summary!$F$41)^$A327)</f>
        <v>3.2052949775581602E-31</v>
      </c>
      <c r="AD328" s="1" t="str">
        <f>IF(AA328&gt;Summary!$F$45,"",AC328)</f>
        <v/>
      </c>
      <c r="AG328">
        <f t="shared" si="64"/>
        <v>307</v>
      </c>
      <c r="AH328">
        <f>Summary!$F$44*(AG328-0.5)</f>
        <v>2206.7999999999997</v>
      </c>
      <c r="AI328" s="1">
        <f>Summary!$F$32-SUM('Crossing Event Calculation'!$AJ$22:$AJ327)</f>
        <v>0</v>
      </c>
      <c r="AJ328" s="1">
        <f t="shared" si="67"/>
        <v>0</v>
      </c>
      <c r="AK328" s="27" t="str">
        <f>IF(AG328&gt;Summary!$F$45,"",AJ328)</f>
        <v/>
      </c>
      <c r="AN328">
        <f t="shared" si="65"/>
        <v>307</v>
      </c>
      <c r="AO328">
        <f>Summary!$F$44*(AN328-0.5)</f>
        <v>2206.7999999999997</v>
      </c>
      <c r="AP328" s="1">
        <f>Summary!$F$32-SUM('Crossing Event Calculation'!$AQ$22:$AQ327)</f>
        <v>1.0327003252541544E-8</v>
      </c>
      <c r="AQ328" s="1">
        <f t="shared" si="68"/>
        <v>5.9977152621873054E-10</v>
      </c>
      <c r="AR328" s="27" t="str">
        <f>IF(AN328&gt;Summary!$F$45,"",AQ328)</f>
        <v/>
      </c>
      <c r="AT328">
        <f t="shared" si="66"/>
        <v>307</v>
      </c>
      <c r="AU328">
        <f>Summary!$F$44*(AT328-0.5)</f>
        <v>2206.7999999999997</v>
      </c>
      <c r="AV328" s="1">
        <f>Summary!$F$32-SUM('Crossing Event Calculation'!$AW$22:$AW327)</f>
        <v>1.6589656848176038E-4</v>
      </c>
      <c r="AW328" s="1">
        <f t="shared" si="69"/>
        <v>4.6107027886021931E-6</v>
      </c>
      <c r="AX328" s="27" t="str">
        <f>IF(AT328&gt;Summary!$F$45,"",AW328)</f>
        <v/>
      </c>
    </row>
    <row r="329" spans="1:50">
      <c r="A329">
        <f t="shared" si="56"/>
        <v>308</v>
      </c>
      <c r="B329">
        <f>Summary!$E$44*(A329-0.5)</f>
        <v>2767.5</v>
      </c>
      <c r="C329" s="1">
        <f>IF(Summary!E$41=1,0,Summary!$E$31*(Summary!$E$41)*(1-Summary!$E$41)^$A328)</f>
        <v>2.2768032236349595E-31</v>
      </c>
      <c r="D329" s="1" t="str">
        <f>IF(A329&gt;Summary!$E$45,"",C329)</f>
        <v/>
      </c>
      <c r="G329">
        <f t="shared" si="57"/>
        <v>308</v>
      </c>
      <c r="H329">
        <f>Summary!$E$44*(G329-0.5)</f>
        <v>2767.5</v>
      </c>
      <c r="I329" s="1">
        <f>Summary!$E$32-SUM('Crossing Event Calculation'!$J$22:$J328)</f>
        <v>0</v>
      </c>
      <c r="J329" s="1">
        <f t="shared" si="58"/>
        <v>0</v>
      </c>
      <c r="K329" s="27" t="str">
        <f>IF(G329&gt;Summary!$E$45,"",J329)</f>
        <v/>
      </c>
      <c r="N329">
        <f t="shared" si="59"/>
        <v>308</v>
      </c>
      <c r="O329">
        <f>Summary!$E$44*(N329-0.5)</f>
        <v>2767.5</v>
      </c>
      <c r="P329" s="1">
        <f>Summary!$E$32-SUM('Crossing Event Calculation'!$Q$22:$Q328)</f>
        <v>8.3844042819691822E-12</v>
      </c>
      <c r="Q329" s="1">
        <f t="shared" si="60"/>
        <v>6.649590602768492E-13</v>
      </c>
      <c r="R329" s="27" t="str">
        <f>IF(N329&gt;Summary!$E$45,"",Q329)</f>
        <v/>
      </c>
      <c r="T329">
        <f t="shared" si="61"/>
        <v>308</v>
      </c>
      <c r="U329">
        <f>Summary!$E$44*(T329-0.5)</f>
        <v>2767.5</v>
      </c>
      <c r="V329" s="1">
        <f>Summary!$E$32-SUM('Crossing Event Calculation'!$W$22:$W328)</f>
        <v>5.7323881119675235E-7</v>
      </c>
      <c r="W329" s="1">
        <f t="shared" si="62"/>
        <v>2.5973699766507902E-8</v>
      </c>
      <c r="X329" s="27" t="str">
        <f>IF(T329&gt;Summary!$E$45,"",W329)</f>
        <v/>
      </c>
      <c r="AA329">
        <f t="shared" si="63"/>
        <v>308</v>
      </c>
      <c r="AB329">
        <f>Summary!$F$44*(AA329-0.5)</f>
        <v>2214</v>
      </c>
      <c r="AC329" s="1">
        <f>IF(Summary!F$41=1,0,Summary!$F$31*(Summary!$F$41)*(1-Summary!$F$41)^$A328)</f>
        <v>2.5642359820465288E-31</v>
      </c>
      <c r="AD329" s="1" t="str">
        <f>IF(AA329&gt;Summary!$F$45,"",AC329)</f>
        <v/>
      </c>
      <c r="AG329">
        <f t="shared" si="64"/>
        <v>308</v>
      </c>
      <c r="AH329">
        <f>Summary!$F$44*(AG329-0.5)</f>
        <v>2214</v>
      </c>
      <c r="AI329" s="1">
        <f>Summary!$F$32-SUM('Crossing Event Calculation'!$AJ$22:$AJ328)</f>
        <v>0</v>
      </c>
      <c r="AJ329" s="1">
        <f t="shared" si="67"/>
        <v>0</v>
      </c>
      <c r="AK329" s="27" t="str">
        <f>IF(AG329&gt;Summary!$F$45,"",AJ329)</f>
        <v/>
      </c>
      <c r="AN329">
        <f t="shared" si="65"/>
        <v>308</v>
      </c>
      <c r="AO329">
        <f>Summary!$F$44*(AN329-0.5)</f>
        <v>2214</v>
      </c>
      <c r="AP329" s="1">
        <f>Summary!$F$32-SUM('Crossing Event Calculation'!$AQ$22:$AQ328)</f>
        <v>9.7272316867957898E-9</v>
      </c>
      <c r="AQ329" s="1">
        <f t="shared" si="68"/>
        <v>5.649380030200816E-10</v>
      </c>
      <c r="AR329" s="27" t="str">
        <f>IF(AN329&gt;Summary!$F$45,"",AQ329)</f>
        <v/>
      </c>
      <c r="AT329">
        <f t="shared" si="66"/>
        <v>308</v>
      </c>
      <c r="AU329">
        <f>Summary!$F$44*(AT329-0.5)</f>
        <v>2214</v>
      </c>
      <c r="AV329" s="1">
        <f>Summary!$F$32-SUM('Crossing Event Calculation'!$AW$22:$AW328)</f>
        <v>1.6128586569319481E-4</v>
      </c>
      <c r="AW329" s="1">
        <f t="shared" si="69"/>
        <v>4.4825592085437997E-6</v>
      </c>
      <c r="AX329" s="27" t="str">
        <f>IF(AT329&gt;Summary!$F$45,"",AW329)</f>
        <v/>
      </c>
    </row>
    <row r="330" spans="1:50">
      <c r="A330">
        <f t="shared" si="56"/>
        <v>309</v>
      </c>
      <c r="B330">
        <f>Summary!$E$44*(A330-0.5)</f>
        <v>2776.5</v>
      </c>
      <c r="C330" s="1">
        <f>IF(Summary!E$41=1,0,Summary!$E$31*(Summary!$E$41)*(1-Summary!$E$41)^$A329)</f>
        <v>1.8214425789079682E-31</v>
      </c>
      <c r="D330" s="1" t="str">
        <f>IF(A330&gt;Summary!$E$45,"",C330)</f>
        <v/>
      </c>
      <c r="G330">
        <f t="shared" si="57"/>
        <v>309</v>
      </c>
      <c r="H330">
        <f>Summary!$E$44*(G330-0.5)</f>
        <v>2776.5</v>
      </c>
      <c r="I330" s="1">
        <f>Summary!$E$32-SUM('Crossing Event Calculation'!$J$22:$J329)</f>
        <v>0</v>
      </c>
      <c r="J330" s="1">
        <f t="shared" si="58"/>
        <v>0</v>
      </c>
      <c r="K330" s="27" t="str">
        <f>IF(G330&gt;Summary!$E$45,"",J330)</f>
        <v/>
      </c>
      <c r="N330">
        <f t="shared" si="59"/>
        <v>309</v>
      </c>
      <c r="O330">
        <f>Summary!$E$44*(N330-0.5)</f>
        <v>2776.5</v>
      </c>
      <c r="P330" s="1">
        <f>Summary!$E$32-SUM('Crossing Event Calculation'!$Q$22:$Q329)</f>
        <v>7.7194917125211759E-12</v>
      </c>
      <c r="Q330" s="1">
        <f t="shared" si="60"/>
        <v>6.1222548225780722E-13</v>
      </c>
      <c r="R330" s="27" t="str">
        <f>IF(N330&gt;Summary!$E$45,"",Q330)</f>
        <v/>
      </c>
      <c r="T330">
        <f t="shared" si="61"/>
        <v>309</v>
      </c>
      <c r="U330">
        <f>Summary!$E$44*(T330-0.5)</f>
        <v>2776.5</v>
      </c>
      <c r="V330" s="1">
        <f>Summary!$E$32-SUM('Crossing Event Calculation'!$W$22:$W329)</f>
        <v>5.472651114502014E-7</v>
      </c>
      <c r="W330" s="1">
        <f t="shared" si="62"/>
        <v>2.4796820138218422E-8</v>
      </c>
      <c r="X330" s="27" t="str">
        <f>IF(T330&gt;Summary!$E$45,"",W330)</f>
        <v/>
      </c>
      <c r="AA330">
        <f t="shared" si="63"/>
        <v>309</v>
      </c>
      <c r="AB330">
        <f>Summary!$F$44*(AA330-0.5)</f>
        <v>2221.1999999999998</v>
      </c>
      <c r="AC330" s="1">
        <f>IF(Summary!F$41=1,0,Summary!$F$31*(Summary!$F$41)*(1-Summary!$F$41)^$A329)</f>
        <v>2.0513887856372235E-31</v>
      </c>
      <c r="AD330" s="1" t="str">
        <f>IF(AA330&gt;Summary!$F$45,"",AC330)</f>
        <v/>
      </c>
      <c r="AG330">
        <f t="shared" si="64"/>
        <v>309</v>
      </c>
      <c r="AH330">
        <f>Summary!$F$44*(AG330-0.5)</f>
        <v>2221.1999999999998</v>
      </c>
      <c r="AI330" s="1">
        <f>Summary!$F$32-SUM('Crossing Event Calculation'!$AJ$22:$AJ329)</f>
        <v>0</v>
      </c>
      <c r="AJ330" s="1">
        <f t="shared" si="67"/>
        <v>0</v>
      </c>
      <c r="AK330" s="27" t="str">
        <f>IF(AG330&gt;Summary!$F$45,"",AJ330)</f>
        <v/>
      </c>
      <c r="AN330">
        <f t="shared" si="65"/>
        <v>309</v>
      </c>
      <c r="AO330">
        <f>Summary!$F$44*(AN330-0.5)</f>
        <v>2221.1999999999998</v>
      </c>
      <c r="AP330" s="1">
        <f>Summary!$F$32-SUM('Crossing Event Calculation'!$AQ$22:$AQ329)</f>
        <v>9.1622937015145567E-9</v>
      </c>
      <c r="AQ330" s="1">
        <f t="shared" si="68"/>
        <v>5.321275439386757E-10</v>
      </c>
      <c r="AR330" s="27" t="str">
        <f>IF(AN330&gt;Summary!$F$45,"",AQ330)</f>
        <v/>
      </c>
      <c r="AT330">
        <f t="shared" si="66"/>
        <v>309</v>
      </c>
      <c r="AU330">
        <f>Summary!$F$44*(AT330-0.5)</f>
        <v>2221.1999999999998</v>
      </c>
      <c r="AV330" s="1">
        <f>Summary!$F$32-SUM('Crossing Event Calculation'!$AW$22:$AW329)</f>
        <v>1.5680330648459861E-4</v>
      </c>
      <c r="AW330" s="1">
        <f t="shared" si="69"/>
        <v>4.3579770762411586E-6</v>
      </c>
      <c r="AX330" s="27" t="str">
        <f>IF(AT330&gt;Summary!$F$45,"",AW330)</f>
        <v/>
      </c>
    </row>
    <row r="331" spans="1:50">
      <c r="A331">
        <f t="shared" si="56"/>
        <v>310</v>
      </c>
      <c r="B331">
        <f>Summary!$E$44*(A331-0.5)</f>
        <v>2785.5</v>
      </c>
      <c r="C331" s="1">
        <f>IF(Summary!E$41=1,0,Summary!$E$31*(Summary!$E$41)*(1-Summary!$E$41)^$A330)</f>
        <v>1.4571540631263749E-31</v>
      </c>
      <c r="D331" s="1" t="str">
        <f>IF(A331&gt;Summary!$E$45,"",C331)</f>
        <v/>
      </c>
      <c r="G331">
        <f t="shared" si="57"/>
        <v>310</v>
      </c>
      <c r="H331">
        <f>Summary!$E$44*(G331-0.5)</f>
        <v>2785.5</v>
      </c>
      <c r="I331" s="1">
        <f>Summary!$E$32-SUM('Crossing Event Calculation'!$J$22:$J330)</f>
        <v>0</v>
      </c>
      <c r="J331" s="1">
        <f t="shared" si="58"/>
        <v>0</v>
      </c>
      <c r="K331" s="27" t="str">
        <f>IF(G331&gt;Summary!$E$45,"",J331)</f>
        <v/>
      </c>
      <c r="N331">
        <f t="shared" si="59"/>
        <v>310</v>
      </c>
      <c r="O331">
        <f>Summary!$E$44*(N331-0.5)</f>
        <v>2785.5</v>
      </c>
      <c r="P331" s="1">
        <f>Summary!$E$32-SUM('Crossing Event Calculation'!$Q$22:$Q330)</f>
        <v>7.1073147367428646E-12</v>
      </c>
      <c r="Q331" s="1">
        <f t="shared" si="60"/>
        <v>5.6367431358240271E-13</v>
      </c>
      <c r="R331" s="27" t="str">
        <f>IF(N331&gt;Summary!$E$45,"",Q331)</f>
        <v/>
      </c>
      <c r="T331">
        <f t="shared" si="61"/>
        <v>310</v>
      </c>
      <c r="U331">
        <f>Summary!$E$44*(T331-0.5)</f>
        <v>2785.5</v>
      </c>
      <c r="V331" s="1">
        <f>Summary!$E$32-SUM('Crossing Event Calculation'!$W$22:$W330)</f>
        <v>5.2246829129742878E-7</v>
      </c>
      <c r="W331" s="1">
        <f t="shared" si="62"/>
        <v>2.3673265436003491E-8</v>
      </c>
      <c r="X331" s="27" t="str">
        <f>IF(T331&gt;Summary!$E$45,"",W331)</f>
        <v/>
      </c>
      <c r="AA331">
        <f t="shared" si="63"/>
        <v>310</v>
      </c>
      <c r="AB331">
        <f>Summary!$F$44*(AA331-0.5)</f>
        <v>2228.3999999999996</v>
      </c>
      <c r="AC331" s="1">
        <f>IF(Summary!F$41=1,0,Summary!$F$31*(Summary!$F$41)*(1-Summary!$F$41)^$A330)</f>
        <v>1.641111028509779E-31</v>
      </c>
      <c r="AD331" s="1" t="str">
        <f>IF(AA331&gt;Summary!$F$45,"",AC331)</f>
        <v/>
      </c>
      <c r="AG331">
        <f t="shared" si="64"/>
        <v>310</v>
      </c>
      <c r="AH331">
        <f>Summary!$F$44*(AG331-0.5)</f>
        <v>2228.3999999999996</v>
      </c>
      <c r="AI331" s="1">
        <f>Summary!$F$32-SUM('Crossing Event Calculation'!$AJ$22:$AJ330)</f>
        <v>0</v>
      </c>
      <c r="AJ331" s="1">
        <f t="shared" si="67"/>
        <v>0</v>
      </c>
      <c r="AK331" s="27" t="str">
        <f>IF(AG331&gt;Summary!$F$45,"",AJ331)</f>
        <v/>
      </c>
      <c r="AN331">
        <f t="shared" si="65"/>
        <v>310</v>
      </c>
      <c r="AO331">
        <f>Summary!$F$44*(AN331-0.5)</f>
        <v>2228.3999999999996</v>
      </c>
      <c r="AP331" s="1">
        <f>Summary!$F$32-SUM('Crossing Event Calculation'!$AQ$22:$AQ330)</f>
        <v>8.6301661372800709E-9</v>
      </c>
      <c r="AQ331" s="1">
        <f t="shared" si="68"/>
        <v>5.0122264795489392E-10</v>
      </c>
      <c r="AR331" s="27" t="str">
        <f>IF(AN331&gt;Summary!$F$45,"",AQ331)</f>
        <v/>
      </c>
      <c r="AT331">
        <f t="shared" si="66"/>
        <v>310</v>
      </c>
      <c r="AU331">
        <f>Summary!$F$44*(AT331-0.5)</f>
        <v>2228.3999999999996</v>
      </c>
      <c r="AV331" s="1">
        <f>Summary!$F$32-SUM('Crossing Event Calculation'!$AW$22:$AW330)</f>
        <v>1.5244532940839051E-4</v>
      </c>
      <c r="AW331" s="1">
        <f t="shared" si="69"/>
        <v>4.2368574096812906E-6</v>
      </c>
      <c r="AX331" s="27" t="str">
        <f>IF(AT331&gt;Summary!$F$45,"",AW331)</f>
        <v/>
      </c>
    </row>
    <row r="332" spans="1:50">
      <c r="A332">
        <f t="shared" si="56"/>
        <v>311</v>
      </c>
      <c r="B332">
        <f>Summary!$E$44*(A332-0.5)</f>
        <v>2794.5</v>
      </c>
      <c r="C332" s="1">
        <f>IF(Summary!E$41=1,0,Summary!$E$31*(Summary!$E$41)*(1-Summary!$E$41)^$A331)</f>
        <v>1.1657232505010997E-31</v>
      </c>
      <c r="D332" s="1" t="str">
        <f>IF(A332&gt;Summary!$E$45,"",C332)</f>
        <v/>
      </c>
      <c r="G332">
        <f t="shared" si="57"/>
        <v>311</v>
      </c>
      <c r="H332">
        <f>Summary!$E$44*(G332-0.5)</f>
        <v>2794.5</v>
      </c>
      <c r="I332" s="1">
        <f>Summary!$E$32-SUM('Crossing Event Calculation'!$J$22:$J331)</f>
        <v>0</v>
      </c>
      <c r="J332" s="1">
        <f t="shared" si="58"/>
        <v>0</v>
      </c>
      <c r="K332" s="27" t="str">
        <f>IF(G332&gt;Summary!$E$45,"",J332)</f>
        <v/>
      </c>
      <c r="N332">
        <f t="shared" si="59"/>
        <v>311</v>
      </c>
      <c r="O332">
        <f>Summary!$E$44*(N332-0.5)</f>
        <v>2794.5</v>
      </c>
      <c r="P332" s="1">
        <f>Summary!$E$32-SUM('Crossing Event Calculation'!$Q$22:$Q331)</f>
        <v>6.5436545071406726E-12</v>
      </c>
      <c r="Q332" s="1">
        <f t="shared" si="60"/>
        <v>5.1897096150314468E-13</v>
      </c>
      <c r="R332" s="27" t="str">
        <f>IF(N332&gt;Summary!$E$45,"",Q332)</f>
        <v/>
      </c>
      <c r="T332">
        <f t="shared" si="61"/>
        <v>311</v>
      </c>
      <c r="U332">
        <f>Summary!$E$44*(T332-0.5)</f>
        <v>2794.5</v>
      </c>
      <c r="V332" s="1">
        <f>Summary!$E$32-SUM('Crossing Event Calculation'!$W$22:$W331)</f>
        <v>4.9879502583838331E-7</v>
      </c>
      <c r="W332" s="1">
        <f t="shared" si="62"/>
        <v>2.2600619485457335E-8</v>
      </c>
      <c r="X332" s="27" t="str">
        <f>IF(T332&gt;Summary!$E$45,"",W332)</f>
        <v/>
      </c>
      <c r="AA332">
        <f t="shared" si="63"/>
        <v>311</v>
      </c>
      <c r="AB332">
        <f>Summary!$F$44*(AA332-0.5)</f>
        <v>2235.6</v>
      </c>
      <c r="AC332" s="1">
        <f>IF(Summary!F$41=1,0,Summary!$F$31*(Summary!$F$41)*(1-Summary!$F$41)^$A331)</f>
        <v>1.3128888228078231E-31</v>
      </c>
      <c r="AD332" s="1" t="str">
        <f>IF(AA332&gt;Summary!$F$45,"",AC332)</f>
        <v/>
      </c>
      <c r="AG332">
        <f t="shared" si="64"/>
        <v>311</v>
      </c>
      <c r="AH332">
        <f>Summary!$F$44*(AG332-0.5)</f>
        <v>2235.6</v>
      </c>
      <c r="AI332" s="1">
        <f>Summary!$F$32-SUM('Crossing Event Calculation'!$AJ$22:$AJ331)</f>
        <v>0</v>
      </c>
      <c r="AJ332" s="1">
        <f t="shared" si="67"/>
        <v>0</v>
      </c>
      <c r="AK332" s="27" t="str">
        <f>IF(AG332&gt;Summary!$F$45,"",AJ332)</f>
        <v/>
      </c>
      <c r="AN332">
        <f t="shared" si="65"/>
        <v>311</v>
      </c>
      <c r="AO332">
        <f>Summary!$F$44*(AN332-0.5)</f>
        <v>2235.6</v>
      </c>
      <c r="AP332" s="1">
        <f>Summary!$F$32-SUM('Crossing Event Calculation'!$AQ$22:$AQ331)</f>
        <v>8.1289435183151681E-9</v>
      </c>
      <c r="AQ332" s="1">
        <f t="shared" si="68"/>
        <v>4.7211264887767416E-10</v>
      </c>
      <c r="AR332" s="27" t="str">
        <f>IF(AN332&gt;Summary!$F$45,"",AQ332)</f>
        <v/>
      </c>
      <c r="AT332">
        <f t="shared" si="66"/>
        <v>311</v>
      </c>
      <c r="AU332">
        <f>Summary!$F$44*(AT332-0.5)</f>
        <v>2235.6</v>
      </c>
      <c r="AV332" s="1">
        <f>Summary!$F$32-SUM('Crossing Event Calculation'!$AW$22:$AW331)</f>
        <v>1.4820847199870091E-4</v>
      </c>
      <c r="AW332" s="1">
        <f t="shared" si="69"/>
        <v>4.1191039778138102E-6</v>
      </c>
      <c r="AX332" s="27" t="str">
        <f>IF(AT332&gt;Summary!$F$45,"",AW332)</f>
        <v/>
      </c>
    </row>
    <row r="333" spans="1:50">
      <c r="A333">
        <f t="shared" si="56"/>
        <v>312</v>
      </c>
      <c r="B333">
        <f>Summary!$E$44*(A333-0.5)</f>
        <v>2803.5</v>
      </c>
      <c r="C333" s="1">
        <f>IF(Summary!E$41=1,0,Summary!$E$31*(Summary!$E$41)*(1-Summary!$E$41)^$A332)</f>
        <v>9.3257860040087992E-32</v>
      </c>
      <c r="D333" s="1" t="str">
        <f>IF(A333&gt;Summary!$E$45,"",C333)</f>
        <v/>
      </c>
      <c r="G333">
        <f t="shared" si="57"/>
        <v>312</v>
      </c>
      <c r="H333">
        <f>Summary!$E$44*(G333-0.5)</f>
        <v>2803.5</v>
      </c>
      <c r="I333" s="1">
        <f>Summary!$E$32-SUM('Crossing Event Calculation'!$J$22:$J332)</f>
        <v>0</v>
      </c>
      <c r="J333" s="1">
        <f t="shared" si="58"/>
        <v>0</v>
      </c>
      <c r="K333" s="27" t="str">
        <f>IF(G333&gt;Summary!$E$45,"",J333)</f>
        <v/>
      </c>
      <c r="N333">
        <f t="shared" si="59"/>
        <v>312</v>
      </c>
      <c r="O333">
        <f>Summary!$E$44*(N333-0.5)</f>
        <v>2803.5</v>
      </c>
      <c r="P333" s="1">
        <f>Summary!$E$32-SUM('Crossing Event Calculation'!$Q$22:$Q332)</f>
        <v>6.0247362654308745E-12</v>
      </c>
      <c r="Q333" s="1">
        <f t="shared" si="60"/>
        <v>4.7781605356175179E-13</v>
      </c>
      <c r="R333" s="27" t="str">
        <f>IF(N333&gt;Summary!$E$45,"",Q333)</f>
        <v/>
      </c>
      <c r="T333">
        <f t="shared" si="61"/>
        <v>312</v>
      </c>
      <c r="U333">
        <f>Summary!$E$44*(T333-0.5)</f>
        <v>2803.5</v>
      </c>
      <c r="V333" s="1">
        <f>Summary!$E$32-SUM('Crossing Event Calculation'!$W$22:$W332)</f>
        <v>4.7619440635138233E-7</v>
      </c>
      <c r="W333" s="1">
        <f t="shared" si="62"/>
        <v>2.1576575590266561E-8</v>
      </c>
      <c r="X333" s="27" t="str">
        <f>IF(T333&gt;Summary!$E$45,"",W333)</f>
        <v/>
      </c>
      <c r="AA333">
        <f t="shared" si="63"/>
        <v>312</v>
      </c>
      <c r="AB333">
        <f>Summary!$F$44*(AA333-0.5)</f>
        <v>2242.7999999999997</v>
      </c>
      <c r="AC333" s="1">
        <f>IF(Summary!F$41=1,0,Summary!$F$31*(Summary!$F$41)*(1-Summary!$F$41)^$A332)</f>
        <v>1.0503110582462587E-31</v>
      </c>
      <c r="AD333" s="1" t="str">
        <f>IF(AA333&gt;Summary!$F$45,"",AC333)</f>
        <v/>
      </c>
      <c r="AG333">
        <f t="shared" si="64"/>
        <v>312</v>
      </c>
      <c r="AH333">
        <f>Summary!$F$44*(AG333-0.5)</f>
        <v>2242.7999999999997</v>
      </c>
      <c r="AI333" s="1">
        <f>Summary!$F$32-SUM('Crossing Event Calculation'!$AJ$22:$AJ332)</f>
        <v>0</v>
      </c>
      <c r="AJ333" s="1">
        <f t="shared" si="67"/>
        <v>0</v>
      </c>
      <c r="AK333" s="27" t="str">
        <f>IF(AG333&gt;Summary!$F$45,"",AJ333)</f>
        <v/>
      </c>
      <c r="AN333">
        <f t="shared" si="65"/>
        <v>312</v>
      </c>
      <c r="AO333">
        <f>Summary!$F$44*(AN333-0.5)</f>
        <v>2242.7999999999997</v>
      </c>
      <c r="AP333" s="1">
        <f>Summary!$F$32-SUM('Crossing Event Calculation'!$AQ$22:$AQ332)</f>
        <v>7.6568308360336346E-9</v>
      </c>
      <c r="AQ333" s="1">
        <f t="shared" si="68"/>
        <v>4.446932962276664E-10</v>
      </c>
      <c r="AR333" s="27" t="str">
        <f>IF(AN333&gt;Summary!$F$45,"",AQ333)</f>
        <v/>
      </c>
      <c r="AT333">
        <f t="shared" si="66"/>
        <v>312</v>
      </c>
      <c r="AU333">
        <f>Summary!$F$44*(AT333-0.5)</f>
        <v>2242.7999999999997</v>
      </c>
      <c r="AV333" s="1">
        <f>Summary!$F$32-SUM('Crossing Event Calculation'!$AW$22:$AW332)</f>
        <v>1.4408936802090544E-4</v>
      </c>
      <c r="AW333" s="1">
        <f t="shared" si="69"/>
        <v>4.0046232241082145E-6</v>
      </c>
      <c r="AX333" s="27" t="str">
        <f>IF(AT333&gt;Summary!$F$45,"",AW333)</f>
        <v/>
      </c>
    </row>
    <row r="334" spans="1:50">
      <c r="A334">
        <f t="shared" si="56"/>
        <v>313</v>
      </c>
      <c r="B334">
        <f>Summary!$E$44*(A334-0.5)</f>
        <v>2812.5</v>
      </c>
      <c r="C334" s="1">
        <f>IF(Summary!E$41=1,0,Summary!$E$31*(Summary!$E$41)*(1-Summary!$E$41)^$A333)</f>
        <v>7.4606288032070391E-32</v>
      </c>
      <c r="D334" s="1" t="str">
        <f>IF(A334&gt;Summary!$E$45,"",C334)</f>
        <v/>
      </c>
      <c r="G334">
        <f t="shared" si="57"/>
        <v>313</v>
      </c>
      <c r="H334">
        <f>Summary!$E$44*(G334-0.5)</f>
        <v>2812.5</v>
      </c>
      <c r="I334" s="1">
        <f>Summary!$E$32-SUM('Crossing Event Calculation'!$J$22:$J333)</f>
        <v>0</v>
      </c>
      <c r="J334" s="1">
        <f t="shared" si="58"/>
        <v>0</v>
      </c>
      <c r="K334" s="27" t="str">
        <f>IF(G334&gt;Summary!$E$45,"",J334)</f>
        <v/>
      </c>
      <c r="N334">
        <f t="shared" si="59"/>
        <v>313</v>
      </c>
      <c r="O334">
        <f>Summary!$E$44*(N334-0.5)</f>
        <v>2812.5</v>
      </c>
      <c r="P334" s="1">
        <f>Summary!$E$32-SUM('Crossing Event Calculation'!$Q$22:$Q333)</f>
        <v>5.5468962756322071E-12</v>
      </c>
      <c r="Q334" s="1">
        <f t="shared" si="60"/>
        <v>4.3991902237224495E-13</v>
      </c>
      <c r="R334" s="27" t="str">
        <f>IF(N334&gt;Summary!$E$45,"",Q334)</f>
        <v/>
      </c>
      <c r="T334">
        <f t="shared" si="61"/>
        <v>313</v>
      </c>
      <c r="U334">
        <f>Summary!$E$44*(T334-0.5)</f>
        <v>2812.5</v>
      </c>
      <c r="V334" s="1">
        <f>Summary!$E$32-SUM('Crossing Event Calculation'!$W$22:$W333)</f>
        <v>4.5461783071409911E-7</v>
      </c>
      <c r="W334" s="1">
        <f t="shared" si="62"/>
        <v>2.0598931567137447E-8</v>
      </c>
      <c r="X334" s="27" t="str">
        <f>IF(T334&gt;Summary!$E$45,"",W334)</f>
        <v/>
      </c>
      <c r="AA334">
        <f t="shared" si="63"/>
        <v>313</v>
      </c>
      <c r="AB334">
        <f>Summary!$F$44*(AA334-0.5)</f>
        <v>2250</v>
      </c>
      <c r="AC334" s="1">
        <f>IF(Summary!F$41=1,0,Summary!$F$31*(Summary!$F$41)*(1-Summary!$F$41)^$A333)</f>
        <v>8.4024884659700694E-32</v>
      </c>
      <c r="AD334" s="1" t="str">
        <f>IF(AA334&gt;Summary!$F$45,"",AC334)</f>
        <v/>
      </c>
      <c r="AG334">
        <f t="shared" si="64"/>
        <v>313</v>
      </c>
      <c r="AH334">
        <f>Summary!$F$44*(AG334-0.5)</f>
        <v>2250</v>
      </c>
      <c r="AI334" s="1">
        <f>Summary!$F$32-SUM('Crossing Event Calculation'!$AJ$22:$AJ333)</f>
        <v>0</v>
      </c>
      <c r="AJ334" s="1">
        <f t="shared" si="67"/>
        <v>0</v>
      </c>
      <c r="AK334" s="27" t="str">
        <f>IF(AG334&gt;Summary!$F$45,"",AJ334)</f>
        <v/>
      </c>
      <c r="AN334">
        <f t="shared" si="65"/>
        <v>313</v>
      </c>
      <c r="AO334">
        <f>Summary!$F$44*(AN334-0.5)</f>
        <v>2250</v>
      </c>
      <c r="AP334" s="1">
        <f>Summary!$F$32-SUM('Crossing Event Calculation'!$AQ$22:$AQ333)</f>
        <v>7.2121375538358734E-9</v>
      </c>
      <c r="AQ334" s="1">
        <f t="shared" si="68"/>
        <v>4.1886640704785258E-10</v>
      </c>
      <c r="AR334" s="27" t="str">
        <f>IF(AN334&gt;Summary!$F$45,"",AQ334)</f>
        <v/>
      </c>
      <c r="AT334">
        <f t="shared" si="66"/>
        <v>313</v>
      </c>
      <c r="AU334">
        <f>Summary!$F$44*(AT334-0.5)</f>
        <v>2250</v>
      </c>
      <c r="AV334" s="1">
        <f>Summary!$F$32-SUM('Crossing Event Calculation'!$AW$22:$AW333)</f>
        <v>1.4008474479676458E-4</v>
      </c>
      <c r="AW334" s="1">
        <f t="shared" si="69"/>
        <v>3.8933241922124614E-6</v>
      </c>
      <c r="AX334" s="27" t="str">
        <f>IF(AT334&gt;Summary!$F$45,"",AW334)</f>
        <v/>
      </c>
    </row>
    <row r="335" spans="1:50">
      <c r="A335">
        <f t="shared" si="56"/>
        <v>314</v>
      </c>
      <c r="B335">
        <f>Summary!$E$44*(A335-0.5)</f>
        <v>2821.5</v>
      </c>
      <c r="C335" s="1">
        <f>IF(Summary!E$41=1,0,Summary!$E$31*(Summary!$E$41)*(1-Summary!$E$41)^$A334)</f>
        <v>5.9685030425656322E-32</v>
      </c>
      <c r="D335" s="1" t="str">
        <f>IF(A335&gt;Summary!$E$45,"",C335)</f>
        <v/>
      </c>
      <c r="G335">
        <f t="shared" si="57"/>
        <v>314</v>
      </c>
      <c r="H335">
        <f>Summary!$E$44*(G335-0.5)</f>
        <v>2821.5</v>
      </c>
      <c r="I335" s="1">
        <f>Summary!$E$32-SUM('Crossing Event Calculation'!$J$22:$J334)</f>
        <v>0</v>
      </c>
      <c r="J335" s="1">
        <f t="shared" si="58"/>
        <v>0</v>
      </c>
      <c r="K335" s="27" t="str">
        <f>IF(G335&gt;Summary!$E$45,"",J335)</f>
        <v/>
      </c>
      <c r="N335">
        <f t="shared" si="59"/>
        <v>314</v>
      </c>
      <c r="O335">
        <f>Summary!$E$44*(N335-0.5)</f>
        <v>2821.5</v>
      </c>
      <c r="P335" s="1">
        <f>Summary!$E$32-SUM('Crossing Event Calculation'!$Q$22:$Q334)</f>
        <v>5.1070259132757201E-12</v>
      </c>
      <c r="Q335" s="1">
        <f t="shared" si="60"/>
        <v>4.0503332591015706E-13</v>
      </c>
      <c r="R335" s="27" t="str">
        <f>IF(N335&gt;Summary!$E$45,"",Q335)</f>
        <v/>
      </c>
      <c r="T335">
        <f t="shared" si="61"/>
        <v>314</v>
      </c>
      <c r="U335">
        <f>Summary!$E$44*(T335-0.5)</f>
        <v>2821.5</v>
      </c>
      <c r="V335" s="1">
        <f>Summary!$E$32-SUM('Crossing Event Calculation'!$W$22:$W334)</f>
        <v>4.3401889915362091E-7</v>
      </c>
      <c r="W335" s="1">
        <f t="shared" si="62"/>
        <v>1.9665585022185754E-8</v>
      </c>
      <c r="X335" s="27" t="str">
        <f>IF(T335&gt;Summary!$E$45,"",W335)</f>
        <v/>
      </c>
      <c r="AA335">
        <f t="shared" si="63"/>
        <v>314</v>
      </c>
      <c r="AB335">
        <f>Summary!$F$44*(AA335-0.5)</f>
        <v>2257.1999999999998</v>
      </c>
      <c r="AC335" s="1">
        <f>IF(Summary!F$41=1,0,Summary!$F$31*(Summary!$F$41)*(1-Summary!$F$41)^$A334)</f>
        <v>6.721990772776056E-32</v>
      </c>
      <c r="AD335" s="1" t="str">
        <f>IF(AA335&gt;Summary!$F$45,"",AC335)</f>
        <v/>
      </c>
      <c r="AG335">
        <f t="shared" si="64"/>
        <v>314</v>
      </c>
      <c r="AH335">
        <f>Summary!$F$44*(AG335-0.5)</f>
        <v>2257.1999999999998</v>
      </c>
      <c r="AI335" s="1">
        <f>Summary!$F$32-SUM('Crossing Event Calculation'!$AJ$22:$AJ334)</f>
        <v>0</v>
      </c>
      <c r="AJ335" s="1">
        <f t="shared" si="67"/>
        <v>0</v>
      </c>
      <c r="AK335" s="27" t="str">
        <f>IF(AG335&gt;Summary!$F$45,"",AJ335)</f>
        <v/>
      </c>
      <c r="AN335">
        <f t="shared" si="65"/>
        <v>314</v>
      </c>
      <c r="AO335">
        <f>Summary!$F$44*(AN335-0.5)</f>
        <v>2257.1999999999998</v>
      </c>
      <c r="AP335" s="1">
        <f>Summary!$F$32-SUM('Crossing Event Calculation'!$AQ$22:$AQ334)</f>
        <v>6.7932711678153623E-9</v>
      </c>
      <c r="AQ335" s="1">
        <f t="shared" si="68"/>
        <v>3.9453949192236171E-10</v>
      </c>
      <c r="AR335" s="27" t="str">
        <f>IF(AN335&gt;Summary!$F$45,"",AQ335)</f>
        <v/>
      </c>
      <c r="AT335">
        <f t="shared" si="66"/>
        <v>314</v>
      </c>
      <c r="AU335">
        <f>Summary!$F$44*(AT335-0.5)</f>
        <v>2257.1999999999998</v>
      </c>
      <c r="AV335" s="1">
        <f>Summary!$F$32-SUM('Crossing Event Calculation'!$AW$22:$AW334)</f>
        <v>1.361914206045034E-4</v>
      </c>
      <c r="AW335" s="1">
        <f t="shared" si="69"/>
        <v>3.7851184536943399E-6</v>
      </c>
      <c r="AX335" s="27" t="str">
        <f>IF(AT335&gt;Summary!$F$45,"",AW335)</f>
        <v/>
      </c>
    </row>
    <row r="336" spans="1:50">
      <c r="A336">
        <f t="shared" si="56"/>
        <v>315</v>
      </c>
      <c r="B336">
        <f>Summary!$E$44*(A336-0.5)</f>
        <v>2830.5</v>
      </c>
      <c r="C336" s="1">
        <f>IF(Summary!E$41=1,0,Summary!$E$31*(Summary!$E$41)*(1-Summary!$E$41)^$A335)</f>
        <v>4.7748024340525067E-32</v>
      </c>
      <c r="D336" s="1" t="str">
        <f>IF(A336&gt;Summary!$E$45,"",C336)</f>
        <v/>
      </c>
      <c r="G336">
        <f t="shared" si="57"/>
        <v>315</v>
      </c>
      <c r="H336">
        <f>Summary!$E$44*(G336-0.5)</f>
        <v>2830.5</v>
      </c>
      <c r="I336" s="1">
        <f>Summary!$E$32-SUM('Crossing Event Calculation'!$J$22:$J335)</f>
        <v>0</v>
      </c>
      <c r="J336" s="1">
        <f t="shared" si="58"/>
        <v>0</v>
      </c>
      <c r="K336" s="27" t="str">
        <f>IF(G336&gt;Summary!$E$45,"",J336)</f>
        <v/>
      </c>
      <c r="N336">
        <f t="shared" si="59"/>
        <v>315</v>
      </c>
      <c r="O336">
        <f>Summary!$E$44*(N336-0.5)</f>
        <v>2830.5</v>
      </c>
      <c r="P336" s="1">
        <f>Summary!$E$32-SUM('Crossing Event Calculation'!$Q$22:$Q335)</f>
        <v>4.702016553892463E-12</v>
      </c>
      <c r="Q336" s="1">
        <f t="shared" si="60"/>
        <v>3.7291242215102115E-13</v>
      </c>
      <c r="R336" s="27" t="str">
        <f>IF(N336&gt;Summary!$E$45,"",Q336)</f>
        <v/>
      </c>
      <c r="T336">
        <f t="shared" si="61"/>
        <v>315</v>
      </c>
      <c r="U336">
        <f>Summary!$E$44*(T336-0.5)</f>
        <v>2830.5</v>
      </c>
      <c r="V336" s="1">
        <f>Summary!$E$32-SUM('Crossing Event Calculation'!$W$22:$W335)</f>
        <v>4.1435331410433207E-7</v>
      </c>
      <c r="W336" s="1">
        <f t="shared" si="62"/>
        <v>1.8774528813453861E-8</v>
      </c>
      <c r="X336" s="27" t="str">
        <f>IF(T336&gt;Summary!$E$45,"",W336)</f>
        <v/>
      </c>
      <c r="AA336">
        <f t="shared" si="63"/>
        <v>315</v>
      </c>
      <c r="AB336">
        <f>Summary!$F$44*(AA336-0.5)</f>
        <v>2264.3999999999996</v>
      </c>
      <c r="AC336" s="1">
        <f>IF(Summary!F$41=1,0,Summary!$F$31*(Summary!$F$41)*(1-Summary!$F$41)^$A335)</f>
        <v>5.3775926182208463E-32</v>
      </c>
      <c r="AD336" s="1" t="str">
        <f>IF(AA336&gt;Summary!$F$45,"",AC336)</f>
        <v/>
      </c>
      <c r="AG336">
        <f t="shared" si="64"/>
        <v>315</v>
      </c>
      <c r="AH336">
        <f>Summary!$F$44*(AG336-0.5)</f>
        <v>2264.3999999999996</v>
      </c>
      <c r="AI336" s="1">
        <f>Summary!$F$32-SUM('Crossing Event Calculation'!$AJ$22:$AJ335)</f>
        <v>0</v>
      </c>
      <c r="AJ336" s="1">
        <f t="shared" si="67"/>
        <v>0</v>
      </c>
      <c r="AK336" s="27" t="str">
        <f>IF(AG336&gt;Summary!$F$45,"",AJ336)</f>
        <v/>
      </c>
      <c r="AN336">
        <f t="shared" si="65"/>
        <v>315</v>
      </c>
      <c r="AO336">
        <f>Summary!$F$44*(AN336-0.5)</f>
        <v>2264.3999999999996</v>
      </c>
      <c r="AP336" s="1">
        <f>Summary!$F$32-SUM('Crossing Event Calculation'!$AQ$22:$AQ335)</f>
        <v>6.3987316556435303E-9</v>
      </c>
      <c r="AQ336" s="1">
        <f t="shared" si="68"/>
        <v>3.716254325788967E-10</v>
      </c>
      <c r="AR336" s="27" t="str">
        <f>IF(AN336&gt;Summary!$F$45,"",AQ336)</f>
        <v/>
      </c>
      <c r="AT336">
        <f t="shared" si="66"/>
        <v>315</v>
      </c>
      <c r="AU336">
        <f>Summary!$F$44*(AT336-0.5)</f>
        <v>2264.3999999999996</v>
      </c>
      <c r="AV336" s="1">
        <f>Summary!$F$32-SUM('Crossing Event Calculation'!$AW$22:$AW335)</f>
        <v>1.3240630215083371E-4</v>
      </c>
      <c r="AW336" s="1">
        <f t="shared" si="69"/>
        <v>3.6799200377823E-6</v>
      </c>
      <c r="AX336" s="27" t="str">
        <f>IF(AT336&gt;Summary!$F$45,"",AW336)</f>
        <v/>
      </c>
    </row>
    <row r="337" spans="1:50">
      <c r="A337">
        <f t="shared" si="56"/>
        <v>316</v>
      </c>
      <c r="B337">
        <f>Summary!$E$44*(A337-0.5)</f>
        <v>2839.5</v>
      </c>
      <c r="C337" s="1">
        <f>IF(Summary!E$41=1,0,Summary!$E$31*(Summary!$E$41)*(1-Summary!$E$41)^$A336)</f>
        <v>3.8198419472420053E-32</v>
      </c>
      <c r="D337" s="1" t="str">
        <f>IF(A337&gt;Summary!$E$45,"",C337)</f>
        <v/>
      </c>
      <c r="G337">
        <f t="shared" si="57"/>
        <v>316</v>
      </c>
      <c r="H337">
        <f>Summary!$E$44*(G337-0.5)</f>
        <v>2839.5</v>
      </c>
      <c r="I337" s="1">
        <f>Summary!$E$32-SUM('Crossing Event Calculation'!$J$22:$J336)</f>
        <v>0</v>
      </c>
      <c r="J337" s="1">
        <f t="shared" si="58"/>
        <v>0</v>
      </c>
      <c r="K337" s="27" t="str">
        <f>IF(G337&gt;Summary!$E$45,"",J337)</f>
        <v/>
      </c>
      <c r="N337">
        <f t="shared" si="59"/>
        <v>316</v>
      </c>
      <c r="O337">
        <f>Summary!$E$44*(N337-0.5)</f>
        <v>2839.5</v>
      </c>
      <c r="P337" s="1">
        <f>Summary!$E$32-SUM('Crossing Event Calculation'!$Q$22:$Q336)</f>
        <v>4.3290926399208729E-12</v>
      </c>
      <c r="Q337" s="1">
        <f t="shared" si="60"/>
        <v>3.4333618428727725E-13</v>
      </c>
      <c r="R337" s="27" t="str">
        <f>IF(N337&gt;Summary!$E$45,"",Q337)</f>
        <v/>
      </c>
      <c r="T337">
        <f t="shared" si="61"/>
        <v>316</v>
      </c>
      <c r="U337">
        <f>Summary!$E$44*(T337-0.5)</f>
        <v>2839.5</v>
      </c>
      <c r="V337" s="1">
        <f>Summary!$E$32-SUM('Crossing Event Calculation'!$W$22:$W336)</f>
        <v>3.9557878528384549E-7</v>
      </c>
      <c r="W337" s="1">
        <f t="shared" si="62"/>
        <v>1.792384674985996E-8</v>
      </c>
      <c r="X337" s="27" t="str">
        <f>IF(T337&gt;Summary!$E$45,"",W337)</f>
        <v/>
      </c>
      <c r="AA337">
        <f t="shared" si="63"/>
        <v>316</v>
      </c>
      <c r="AB337">
        <f>Summary!$F$44*(AA337-0.5)</f>
        <v>2271.6</v>
      </c>
      <c r="AC337" s="1">
        <f>IF(Summary!F$41=1,0,Summary!$F$31*(Summary!$F$41)*(1-Summary!$F$41)^$A336)</f>
        <v>4.3020740945766765E-32</v>
      </c>
      <c r="AD337" s="1" t="str">
        <f>IF(AA337&gt;Summary!$F$45,"",AC337)</f>
        <v/>
      </c>
      <c r="AG337">
        <f t="shared" si="64"/>
        <v>316</v>
      </c>
      <c r="AH337">
        <f>Summary!$F$44*(AG337-0.5)</f>
        <v>2271.6</v>
      </c>
      <c r="AI337" s="1">
        <f>Summary!$F$32-SUM('Crossing Event Calculation'!$AJ$22:$AJ336)</f>
        <v>0</v>
      </c>
      <c r="AJ337" s="1">
        <f t="shared" si="67"/>
        <v>0</v>
      </c>
      <c r="AK337" s="27" t="str">
        <f>IF(AG337&gt;Summary!$F$45,"",AJ337)</f>
        <v/>
      </c>
      <c r="AN337">
        <f t="shared" si="65"/>
        <v>316</v>
      </c>
      <c r="AO337">
        <f>Summary!$F$44*(AN337-0.5)</f>
        <v>2271.6</v>
      </c>
      <c r="AP337" s="1">
        <f>Summary!$F$32-SUM('Crossing Event Calculation'!$AQ$22:$AQ336)</f>
        <v>6.0271062585215418E-9</v>
      </c>
      <c r="AQ337" s="1">
        <f t="shared" si="68"/>
        <v>3.5004217883501491E-10</v>
      </c>
      <c r="AR337" s="27" t="str">
        <f>IF(AN337&gt;Summary!$F$45,"",AQ337)</f>
        <v/>
      </c>
      <c r="AT337">
        <f t="shared" si="66"/>
        <v>316</v>
      </c>
      <c r="AU337">
        <f>Summary!$F$44*(AT337-0.5)</f>
        <v>2271.6</v>
      </c>
      <c r="AV337" s="1">
        <f>Summary!$F$32-SUM('Crossing Event Calculation'!$AW$22:$AW336)</f>
        <v>1.2872638211303133E-4</v>
      </c>
      <c r="AW337" s="1">
        <f t="shared" si="69"/>
        <v>3.5776453630533048E-6</v>
      </c>
      <c r="AX337" s="27" t="str">
        <f>IF(AT337&gt;Summary!$F$45,"",AW337)</f>
        <v/>
      </c>
    </row>
    <row r="338" spans="1:50">
      <c r="A338">
        <f t="shared" si="56"/>
        <v>317</v>
      </c>
      <c r="B338">
        <f>Summary!$E$44*(A338-0.5)</f>
        <v>2848.5</v>
      </c>
      <c r="C338" s="1">
        <f>IF(Summary!E$41=1,0,Summary!$E$31*(Summary!$E$41)*(1-Summary!$E$41)^$A337)</f>
        <v>3.0558735577936058E-32</v>
      </c>
      <c r="D338" s="1" t="str">
        <f>IF(A338&gt;Summary!$E$45,"",C338)</f>
        <v/>
      </c>
      <c r="G338">
        <f t="shared" si="57"/>
        <v>317</v>
      </c>
      <c r="H338">
        <f>Summary!$E$44*(G338-0.5)</f>
        <v>2848.5</v>
      </c>
      <c r="I338" s="1">
        <f>Summary!$E$32-SUM('Crossing Event Calculation'!$J$22:$J337)</f>
        <v>0</v>
      </c>
      <c r="J338" s="1">
        <f t="shared" si="58"/>
        <v>0</v>
      </c>
      <c r="K338" s="27" t="str">
        <f>IF(G338&gt;Summary!$E$45,"",J338)</f>
        <v/>
      </c>
      <c r="N338">
        <f t="shared" si="59"/>
        <v>317</v>
      </c>
      <c r="O338">
        <f>Summary!$E$44*(N338-0.5)</f>
        <v>2848.5</v>
      </c>
      <c r="P338" s="1">
        <f>Summary!$E$32-SUM('Crossing Event Calculation'!$Q$22:$Q337)</f>
        <v>3.9858116807067745E-12</v>
      </c>
      <c r="Q338" s="1">
        <f t="shared" si="60"/>
        <v>3.1611090072827282E-13</v>
      </c>
      <c r="R338" s="27" t="str">
        <f>IF(N338&gt;Summary!$E$45,"",Q338)</f>
        <v/>
      </c>
      <c r="T338">
        <f t="shared" si="61"/>
        <v>317</v>
      </c>
      <c r="U338">
        <f>Summary!$E$44*(T338-0.5)</f>
        <v>2848.5</v>
      </c>
      <c r="V338" s="1">
        <f>Summary!$E$32-SUM('Crossing Event Calculation'!$W$22:$W337)</f>
        <v>3.7765493854369225E-7</v>
      </c>
      <c r="W338" s="1">
        <f t="shared" si="62"/>
        <v>1.7111709461183163E-8</v>
      </c>
      <c r="X338" s="27" t="str">
        <f>IF(T338&gt;Summary!$E$45,"",W338)</f>
        <v/>
      </c>
      <c r="AA338">
        <f t="shared" si="63"/>
        <v>317</v>
      </c>
      <c r="AB338">
        <f>Summary!$F$44*(AA338-0.5)</f>
        <v>2278.7999999999997</v>
      </c>
      <c r="AC338" s="1">
        <f>IF(Summary!F$41=1,0,Summary!$F$31*(Summary!$F$41)*(1-Summary!$F$41)^$A337)</f>
        <v>3.4416592756613432E-32</v>
      </c>
      <c r="AD338" s="1" t="str">
        <f>IF(AA338&gt;Summary!$F$45,"",AC338)</f>
        <v/>
      </c>
      <c r="AG338">
        <f t="shared" si="64"/>
        <v>317</v>
      </c>
      <c r="AH338">
        <f>Summary!$F$44*(AG338-0.5)</f>
        <v>2278.7999999999997</v>
      </c>
      <c r="AI338" s="1">
        <f>Summary!$F$32-SUM('Crossing Event Calculation'!$AJ$22:$AJ337)</f>
        <v>0</v>
      </c>
      <c r="AJ338" s="1">
        <f t="shared" si="67"/>
        <v>0</v>
      </c>
      <c r="AK338" s="27" t="str">
        <f>IF(AG338&gt;Summary!$F$45,"",AJ338)</f>
        <v/>
      </c>
      <c r="AN338">
        <f t="shared" si="65"/>
        <v>317</v>
      </c>
      <c r="AO338">
        <f>Summary!$F$44*(AN338-0.5)</f>
        <v>2278.7999999999997</v>
      </c>
      <c r="AP338" s="1">
        <f>Summary!$F$32-SUM('Crossing Event Calculation'!$AQ$22:$AQ337)</f>
        <v>5.6770640410874762E-9</v>
      </c>
      <c r="AQ338" s="1">
        <f t="shared" si="68"/>
        <v>3.2971243264850634E-10</v>
      </c>
      <c r="AR338" s="27" t="str">
        <f>IF(AN338&gt;Summary!$F$45,"",AQ338)</f>
        <v/>
      </c>
      <c r="AT338">
        <f t="shared" si="66"/>
        <v>317</v>
      </c>
      <c r="AU338">
        <f>Summary!$F$44*(AT338-0.5)</f>
        <v>2278.7999999999997</v>
      </c>
      <c r="AV338" s="1">
        <f>Summary!$F$32-SUM('Crossing Event Calculation'!$AW$22:$AW337)</f>
        <v>1.2514873674995819E-4</v>
      </c>
      <c r="AW338" s="1">
        <f t="shared" si="69"/>
        <v>3.4782131710368396E-6</v>
      </c>
      <c r="AX338" s="27" t="str">
        <f>IF(AT338&gt;Summary!$F$45,"",AW338)</f>
        <v/>
      </c>
    </row>
    <row r="339" spans="1:50">
      <c r="A339">
        <f t="shared" si="56"/>
        <v>318</v>
      </c>
      <c r="B339">
        <f>Summary!$E$44*(A339-0.5)</f>
        <v>2857.5</v>
      </c>
      <c r="C339" s="1">
        <f>IF(Summary!E$41=1,0,Summary!$E$31*(Summary!$E$41)*(1-Summary!$E$41)^$A338)</f>
        <v>2.4446988462348844E-32</v>
      </c>
      <c r="D339" s="1" t="str">
        <f>IF(A339&gt;Summary!$E$45,"",C339)</f>
        <v/>
      </c>
      <c r="G339">
        <f t="shared" si="57"/>
        <v>318</v>
      </c>
      <c r="H339">
        <f>Summary!$E$44*(G339-0.5)</f>
        <v>2857.5</v>
      </c>
      <c r="I339" s="1">
        <f>Summary!$E$32-SUM('Crossing Event Calculation'!$J$22:$J338)</f>
        <v>0</v>
      </c>
      <c r="J339" s="1">
        <f t="shared" si="58"/>
        <v>0</v>
      </c>
      <c r="K339" s="27" t="str">
        <f>IF(G339&gt;Summary!$E$45,"",J339)</f>
        <v/>
      </c>
      <c r="N339">
        <f t="shared" si="59"/>
        <v>318</v>
      </c>
      <c r="O339">
        <f>Summary!$E$44*(N339-0.5)</f>
        <v>2857.5</v>
      </c>
      <c r="P339" s="1">
        <f>Summary!$E$32-SUM('Crossing Event Calculation'!$Q$22:$Q338)</f>
        <v>3.6697311855959924E-12</v>
      </c>
      <c r="Q339" s="1">
        <f t="shared" si="60"/>
        <v>2.9104285988335502E-13</v>
      </c>
      <c r="R339" s="27" t="str">
        <f>IF(N339&gt;Summary!$E$45,"",Q339)</f>
        <v/>
      </c>
      <c r="T339">
        <f t="shared" si="61"/>
        <v>318</v>
      </c>
      <c r="U339">
        <f>Summary!$E$44*(T339-0.5)</f>
        <v>2857.5</v>
      </c>
      <c r="V339" s="1">
        <f>Summary!$E$32-SUM('Crossing Event Calculation'!$W$22:$W338)</f>
        <v>3.6054322904988112E-7</v>
      </c>
      <c r="W339" s="1">
        <f t="shared" si="62"/>
        <v>1.6336370464236908E-8</v>
      </c>
      <c r="X339" s="27" t="str">
        <f>IF(T339&gt;Summary!$E$45,"",W339)</f>
        <v/>
      </c>
      <c r="AA339">
        <f t="shared" si="63"/>
        <v>318</v>
      </c>
      <c r="AB339">
        <f>Summary!$F$44*(AA339-0.5)</f>
        <v>2286</v>
      </c>
      <c r="AC339" s="1">
        <f>IF(Summary!F$41=1,0,Summary!$F$31*(Summary!$F$41)*(1-Summary!$F$41)^$A338)</f>
        <v>2.7533274205290743E-32</v>
      </c>
      <c r="AD339" s="1" t="str">
        <f>IF(AA339&gt;Summary!$F$45,"",AC339)</f>
        <v/>
      </c>
      <c r="AG339">
        <f t="shared" si="64"/>
        <v>318</v>
      </c>
      <c r="AH339">
        <f>Summary!$F$44*(AG339-0.5)</f>
        <v>2286</v>
      </c>
      <c r="AI339" s="1">
        <f>Summary!$F$32-SUM('Crossing Event Calculation'!$AJ$22:$AJ338)</f>
        <v>0</v>
      </c>
      <c r="AJ339" s="1">
        <f t="shared" si="67"/>
        <v>0</v>
      </c>
      <c r="AK339" s="27" t="str">
        <f>IF(AG339&gt;Summary!$F$45,"",AJ339)</f>
        <v/>
      </c>
      <c r="AN339">
        <f t="shared" si="65"/>
        <v>318</v>
      </c>
      <c r="AO339">
        <f>Summary!$F$44*(AN339-0.5)</f>
        <v>2286</v>
      </c>
      <c r="AP339" s="1">
        <f>Summary!$F$32-SUM('Crossing Event Calculation'!$AQ$22:$AQ338)</f>
        <v>5.3473515615465317E-9</v>
      </c>
      <c r="AQ339" s="1">
        <f t="shared" si="68"/>
        <v>3.1056339664728628E-10</v>
      </c>
      <c r="AR339" s="27" t="str">
        <f>IF(AN339&gt;Summary!$F$45,"",AQ339)</f>
        <v/>
      </c>
      <c r="AT339">
        <f t="shared" si="66"/>
        <v>318</v>
      </c>
      <c r="AU339">
        <f>Summary!$F$44*(AT339-0.5)</f>
        <v>2286</v>
      </c>
      <c r="AV339" s="1">
        <f>Summary!$F$32-SUM('Crossing Event Calculation'!$AW$22:$AW338)</f>
        <v>1.2167052357892061E-4</v>
      </c>
      <c r="AW339" s="1">
        <f t="shared" si="69"/>
        <v>3.3815444616486824E-6</v>
      </c>
      <c r="AX339" s="27" t="str">
        <f>IF(AT339&gt;Summary!$F$45,"",AW339)</f>
        <v/>
      </c>
    </row>
    <row r="340" spans="1:50">
      <c r="A340">
        <f t="shared" si="56"/>
        <v>319</v>
      </c>
      <c r="B340">
        <f>Summary!$E$44*(A340-0.5)</f>
        <v>2866.5</v>
      </c>
      <c r="C340" s="1">
        <f>IF(Summary!E$41=1,0,Summary!$E$31*(Summary!$E$41)*(1-Summary!$E$41)^$A339)</f>
        <v>1.9557590769879073E-32</v>
      </c>
      <c r="D340" s="1" t="str">
        <f>IF(A340&gt;Summary!$E$45,"",C340)</f>
        <v/>
      </c>
      <c r="G340">
        <f t="shared" si="57"/>
        <v>319</v>
      </c>
      <c r="H340">
        <f>Summary!$E$44*(G340-0.5)</f>
        <v>2866.5</v>
      </c>
      <c r="I340" s="1">
        <f>Summary!$E$32-SUM('Crossing Event Calculation'!$J$22:$J339)</f>
        <v>0</v>
      </c>
      <c r="J340" s="1">
        <f t="shared" si="58"/>
        <v>0</v>
      </c>
      <c r="K340" s="27" t="str">
        <f>IF(G340&gt;Summary!$E$45,"",J340)</f>
        <v/>
      </c>
      <c r="N340">
        <f t="shared" si="59"/>
        <v>319</v>
      </c>
      <c r="O340">
        <f>Summary!$E$44*(N340-0.5)</f>
        <v>2866.5</v>
      </c>
      <c r="P340" s="1">
        <f>Summary!$E$32-SUM('Crossing Event Calculation'!$Q$22:$Q339)</f>
        <v>3.3787417308417389E-12</v>
      </c>
      <c r="Q340" s="1">
        <f t="shared" si="60"/>
        <v>2.6796476537877849E-13</v>
      </c>
      <c r="R340" s="27" t="str">
        <f>IF(N340&gt;Summary!$E$45,"",Q340)</f>
        <v/>
      </c>
      <c r="T340">
        <f t="shared" si="61"/>
        <v>319</v>
      </c>
      <c r="U340">
        <f>Summary!$E$44*(T340-0.5)</f>
        <v>2866.5</v>
      </c>
      <c r="V340" s="1">
        <f>Summary!$E$32-SUM('Crossing Event Calculation'!$W$22:$W339)</f>
        <v>3.4420685857128319E-7</v>
      </c>
      <c r="W340" s="1">
        <f t="shared" si="62"/>
        <v>1.5596162415169713E-8</v>
      </c>
      <c r="X340" s="27" t="str">
        <f>IF(T340&gt;Summary!$E$45,"",W340)</f>
        <v/>
      </c>
      <c r="AA340">
        <f t="shared" si="63"/>
        <v>319</v>
      </c>
      <c r="AB340">
        <f>Summary!$F$44*(AA340-0.5)</f>
        <v>2293.1999999999998</v>
      </c>
      <c r="AC340" s="1">
        <f>IF(Summary!F$41=1,0,Summary!$F$31*(Summary!$F$41)*(1-Summary!$F$41)^$A339)</f>
        <v>2.2026619364232591E-32</v>
      </c>
      <c r="AD340" s="1" t="str">
        <f>IF(AA340&gt;Summary!$F$45,"",AC340)</f>
        <v/>
      </c>
      <c r="AG340">
        <f t="shared" si="64"/>
        <v>319</v>
      </c>
      <c r="AH340">
        <f>Summary!$F$44*(AG340-0.5)</f>
        <v>2293.1999999999998</v>
      </c>
      <c r="AI340" s="1">
        <f>Summary!$F$32-SUM('Crossing Event Calculation'!$AJ$22:$AJ339)</f>
        <v>0</v>
      </c>
      <c r="AJ340" s="1">
        <f t="shared" si="67"/>
        <v>0</v>
      </c>
      <c r="AK340" s="27" t="str">
        <f>IF(AG340&gt;Summary!$F$45,"",AJ340)</f>
        <v/>
      </c>
      <c r="AN340">
        <f t="shared" si="65"/>
        <v>319</v>
      </c>
      <c r="AO340">
        <f>Summary!$F$44*(AN340-0.5)</f>
        <v>2293.1999999999998</v>
      </c>
      <c r="AP340" s="1">
        <f>Summary!$F$32-SUM('Crossing Event Calculation'!$AQ$22:$AQ339)</f>
        <v>5.0367882087343219E-9</v>
      </c>
      <c r="AQ340" s="1">
        <f t="shared" si="68"/>
        <v>2.9252650331543382E-10</v>
      </c>
      <c r="AR340" s="27" t="str">
        <f>IF(AN340&gt;Summary!$F$45,"",AQ340)</f>
        <v/>
      </c>
      <c r="AT340">
        <f t="shared" si="66"/>
        <v>319</v>
      </c>
      <c r="AU340">
        <f>Summary!$F$44*(AT340-0.5)</f>
        <v>2293.1999999999998</v>
      </c>
      <c r="AV340" s="1">
        <f>Summary!$F$32-SUM('Crossing Event Calculation'!$AW$22:$AW339)</f>
        <v>1.1828897911725367E-4</v>
      </c>
      <c r="AW340" s="1">
        <f t="shared" si="69"/>
        <v>3.2875624304235804E-6</v>
      </c>
      <c r="AX340" s="27" t="str">
        <f>IF(AT340&gt;Summary!$F$45,"",AW340)</f>
        <v/>
      </c>
    </row>
    <row r="341" spans="1:50">
      <c r="A341">
        <f t="shared" si="56"/>
        <v>320</v>
      </c>
      <c r="B341">
        <f>Summary!$E$44*(A341-0.5)</f>
        <v>2875.5</v>
      </c>
      <c r="C341" s="1">
        <f>IF(Summary!E$41=1,0,Summary!$E$31*(Summary!$E$41)*(1-Summary!$E$41)^$A340)</f>
        <v>1.5646072615903261E-32</v>
      </c>
      <c r="D341" s="1" t="str">
        <f>IF(A341&gt;Summary!$E$45,"",C341)</f>
        <v/>
      </c>
      <c r="G341">
        <f t="shared" si="57"/>
        <v>320</v>
      </c>
      <c r="H341">
        <f>Summary!$E$44*(G341-0.5)</f>
        <v>2875.5</v>
      </c>
      <c r="I341" s="1">
        <f>Summary!$E$32-SUM('Crossing Event Calculation'!$J$22:$J340)</f>
        <v>0</v>
      </c>
      <c r="J341" s="1">
        <f t="shared" si="58"/>
        <v>0</v>
      </c>
      <c r="K341" s="27" t="str">
        <f>IF(G341&gt;Summary!$E$45,"",J341)</f>
        <v/>
      </c>
      <c r="N341">
        <f t="shared" si="59"/>
        <v>320</v>
      </c>
      <c r="O341">
        <f>Summary!$E$44*(N341-0.5)</f>
        <v>2875.5</v>
      </c>
      <c r="P341" s="1">
        <f>Summary!$E$32-SUM('Crossing Event Calculation'!$Q$22:$Q340)</f>
        <v>3.1107338926972261E-12</v>
      </c>
      <c r="Q341" s="1">
        <f t="shared" si="60"/>
        <v>2.4670932084079763E-13</v>
      </c>
      <c r="R341" s="27" t="str">
        <f>IF(N341&gt;Summary!$E$45,"",Q341)</f>
        <v/>
      </c>
      <c r="T341">
        <f t="shared" si="61"/>
        <v>320</v>
      </c>
      <c r="U341">
        <f>Summary!$E$44*(T341-0.5)</f>
        <v>2875.5</v>
      </c>
      <c r="V341" s="1">
        <f>Summary!$E$32-SUM('Crossing Event Calculation'!$W$22:$W340)</f>
        <v>3.2861069620970795E-7</v>
      </c>
      <c r="W341" s="1">
        <f t="shared" si="62"/>
        <v>1.4889493517710453E-8</v>
      </c>
      <c r="X341" s="27" t="str">
        <f>IF(T341&gt;Summary!$E$45,"",W341)</f>
        <v/>
      </c>
      <c r="AA341">
        <f t="shared" si="63"/>
        <v>320</v>
      </c>
      <c r="AB341">
        <f>Summary!$F$44*(AA341-0.5)</f>
        <v>2300.3999999999996</v>
      </c>
      <c r="AC341" s="1">
        <f>IF(Summary!F$41=1,0,Summary!$F$31*(Summary!$F$41)*(1-Summary!$F$41)^$A340)</f>
        <v>1.7621295491386079E-32</v>
      </c>
      <c r="AD341" s="1" t="str">
        <f>IF(AA341&gt;Summary!$F$45,"",AC341)</f>
        <v/>
      </c>
      <c r="AG341">
        <f t="shared" si="64"/>
        <v>320</v>
      </c>
      <c r="AH341">
        <f>Summary!$F$44*(AG341-0.5)</f>
        <v>2300.3999999999996</v>
      </c>
      <c r="AI341" s="1">
        <f>Summary!$F$32-SUM('Crossing Event Calculation'!$AJ$22:$AJ340)</f>
        <v>0</v>
      </c>
      <c r="AJ341" s="1">
        <f t="shared" si="67"/>
        <v>0</v>
      </c>
      <c r="AK341" s="27" t="str">
        <f>IF(AG341&gt;Summary!$F$45,"",AJ341)</f>
        <v/>
      </c>
      <c r="AN341">
        <f t="shared" si="65"/>
        <v>320</v>
      </c>
      <c r="AO341">
        <f>Summary!$F$44*(AN341-0.5)</f>
        <v>2300.3999999999996</v>
      </c>
      <c r="AP341" s="1">
        <f>Summary!$F$32-SUM('Crossing Event Calculation'!$AQ$22:$AQ340)</f>
        <v>4.7442616502024748E-9</v>
      </c>
      <c r="AQ341" s="1">
        <f t="shared" si="68"/>
        <v>2.7553715062718135E-10</v>
      </c>
      <c r="AR341" s="27" t="str">
        <f>IF(AN341&gt;Summary!$F$45,"",AQ341)</f>
        <v/>
      </c>
      <c r="AT341">
        <f t="shared" si="66"/>
        <v>320</v>
      </c>
      <c r="AU341">
        <f>Summary!$F$44*(AT341-0.5)</f>
        <v>2300.3999999999996</v>
      </c>
      <c r="AV341" s="1">
        <f>Summary!$F$32-SUM('Crossing Event Calculation'!$AW$22:$AW340)</f>
        <v>1.1500141668685515E-4</v>
      </c>
      <c r="AW341" s="1">
        <f t="shared" si="69"/>
        <v>3.1961924074974655E-6</v>
      </c>
      <c r="AX341" s="27" t="str">
        <f>IF(AT341&gt;Summary!$F$45,"",AW341)</f>
        <v/>
      </c>
    </row>
    <row r="342" spans="1:50">
      <c r="A342">
        <f t="shared" si="56"/>
        <v>321</v>
      </c>
      <c r="B342">
        <f>Summary!$E$44*(A342-0.5)</f>
        <v>2884.5</v>
      </c>
      <c r="C342" s="1">
        <f>IF(Summary!E$41=1,0,Summary!$E$31*(Summary!$E$41)*(1-Summary!$E$41)^$A341)</f>
        <v>1.2516858092722612E-32</v>
      </c>
      <c r="D342" s="1" t="str">
        <f>IF(A342&gt;Summary!$E$45,"",C342)</f>
        <v/>
      </c>
      <c r="G342">
        <f t="shared" si="57"/>
        <v>321</v>
      </c>
      <c r="H342">
        <f>Summary!$E$44*(G342-0.5)</f>
        <v>2884.5</v>
      </c>
      <c r="I342" s="1">
        <f>Summary!$E$32-SUM('Crossing Event Calculation'!$J$22:$J341)</f>
        <v>0</v>
      </c>
      <c r="J342" s="1">
        <f t="shared" si="58"/>
        <v>0</v>
      </c>
      <c r="K342" s="27" t="str">
        <f>IF(G342&gt;Summary!$E$45,"",J342)</f>
        <v/>
      </c>
      <c r="N342">
        <f t="shared" si="59"/>
        <v>321</v>
      </c>
      <c r="O342">
        <f>Summary!$E$44*(N342-0.5)</f>
        <v>2884.5</v>
      </c>
      <c r="P342" s="1">
        <f>Summary!$E$32-SUM('Crossing Event Calculation'!$Q$22:$Q341)</f>
        <v>2.8640423366255163E-12</v>
      </c>
      <c r="Q342" s="1">
        <f t="shared" si="60"/>
        <v>2.2714445018487656E-13</v>
      </c>
      <c r="R342" s="27" t="str">
        <f>IF(N342&gt;Summary!$E$45,"",Q342)</f>
        <v/>
      </c>
      <c r="T342">
        <f t="shared" si="61"/>
        <v>321</v>
      </c>
      <c r="U342">
        <f>Summary!$E$44*(T342-0.5)</f>
        <v>2884.5</v>
      </c>
      <c r="V342" s="1">
        <f>Summary!$E$32-SUM('Crossing Event Calculation'!$W$22:$W341)</f>
        <v>3.1372120268269299E-7</v>
      </c>
      <c r="W342" s="1">
        <f t="shared" si="62"/>
        <v>1.4214844092388638E-8</v>
      </c>
      <c r="X342" s="27" t="str">
        <f>IF(T342&gt;Summary!$E$45,"",W342)</f>
        <v/>
      </c>
      <c r="AA342">
        <f t="shared" si="63"/>
        <v>321</v>
      </c>
      <c r="AB342">
        <f>Summary!$F$44*(AA342-0.5)</f>
        <v>2307.6</v>
      </c>
      <c r="AC342" s="1">
        <f>IF(Summary!F$41=1,0,Summary!$F$31*(Summary!$F$41)*(1-Summary!$F$41)^$A341)</f>
        <v>1.4097036393108865E-32</v>
      </c>
      <c r="AD342" s="1" t="str">
        <f>IF(AA342&gt;Summary!$F$45,"",AC342)</f>
        <v/>
      </c>
      <c r="AG342">
        <f t="shared" si="64"/>
        <v>321</v>
      </c>
      <c r="AH342">
        <f>Summary!$F$44*(AG342-0.5)</f>
        <v>2307.6</v>
      </c>
      <c r="AI342" s="1">
        <f>Summary!$F$32-SUM('Crossing Event Calculation'!$AJ$22:$AJ341)</f>
        <v>0</v>
      </c>
      <c r="AJ342" s="1">
        <f t="shared" si="67"/>
        <v>0</v>
      </c>
      <c r="AK342" s="27" t="str">
        <f>IF(AG342&gt;Summary!$F$45,"",AJ342)</f>
        <v/>
      </c>
      <c r="AN342">
        <f t="shared" si="65"/>
        <v>321</v>
      </c>
      <c r="AO342">
        <f>Summary!$F$44*(AN342-0.5)</f>
        <v>2307.6</v>
      </c>
      <c r="AP342" s="1">
        <f>Summary!$F$32-SUM('Crossing Event Calculation'!$AQ$22:$AQ341)</f>
        <v>4.4687245015495591E-9</v>
      </c>
      <c r="AQ342" s="1">
        <f t="shared" si="68"/>
        <v>2.5953450860837063E-10</v>
      </c>
      <c r="AR342" s="27" t="str">
        <f>IF(AN342&gt;Summary!$F$45,"",AQ342)</f>
        <v/>
      </c>
      <c r="AT342">
        <f t="shared" si="66"/>
        <v>321</v>
      </c>
      <c r="AU342">
        <f>Summary!$F$44*(AT342-0.5)</f>
        <v>2307.6</v>
      </c>
      <c r="AV342" s="1">
        <f>Summary!$F$32-SUM('Crossing Event Calculation'!$AW$22:$AW341)</f>
        <v>1.118052242793377E-4</v>
      </c>
      <c r="AW342" s="1">
        <f t="shared" si="69"/>
        <v>3.1073617982744054E-6</v>
      </c>
      <c r="AX342" s="27" t="str">
        <f>IF(AT342&gt;Summary!$F$45,"",AW342)</f>
        <v/>
      </c>
    </row>
    <row r="343" spans="1:50">
      <c r="A343">
        <f t="shared" ref="A343:A406" si="70">A342+1</f>
        <v>322</v>
      </c>
      <c r="B343">
        <f>Summary!$E$44*(A343-0.5)</f>
        <v>2893.5</v>
      </c>
      <c r="C343" s="1">
        <f>IF(Summary!E$41=1,0,Summary!$E$31*(Summary!$E$41)*(1-Summary!$E$41)^$A342)</f>
        <v>1.001348647417809E-32</v>
      </c>
      <c r="D343" s="1" t="str">
        <f>IF(A343&gt;Summary!$E$45,"",C343)</f>
        <v/>
      </c>
      <c r="G343">
        <f t="shared" ref="G343:G406" si="71">G342+1</f>
        <v>322</v>
      </c>
      <c r="H343">
        <f>Summary!$E$44*(G343-0.5)</f>
        <v>2893.5</v>
      </c>
      <c r="I343" s="1">
        <f>Summary!$E$32-SUM('Crossing Event Calculation'!$J$22:$J342)</f>
        <v>0</v>
      </c>
      <c r="J343" s="1">
        <f t="shared" ref="J343:J406" si="72">I343*I$14</f>
        <v>0</v>
      </c>
      <c r="K343" s="27" t="str">
        <f>IF(G343&gt;Summary!$E$45,"",J343)</f>
        <v/>
      </c>
      <c r="N343">
        <f t="shared" ref="N343:N406" si="73">N342+1</f>
        <v>322</v>
      </c>
      <c r="O343">
        <f>Summary!$E$44*(N343-0.5)</f>
        <v>2893.5</v>
      </c>
      <c r="P343" s="1">
        <f>Summary!$E$32-SUM('Crossing Event Calculation'!$Q$22:$Q342)</f>
        <v>2.6368907057872093E-12</v>
      </c>
      <c r="Q343" s="1">
        <f t="shared" ref="Q343:Q406" si="74">P343*P$15</f>
        <v>2.0912927225417696E-13</v>
      </c>
      <c r="R343" s="27" t="str">
        <f>IF(N343&gt;Summary!$E$45,"",Q343)</f>
        <v/>
      </c>
      <c r="T343">
        <f t="shared" ref="T343:T406" si="75">T342+1</f>
        <v>322</v>
      </c>
      <c r="U343">
        <f>Summary!$E$44*(T343-0.5)</f>
        <v>2893.5</v>
      </c>
      <c r="V343" s="1">
        <f>Summary!$E$32-SUM('Crossing Event Calculation'!$W$22:$W342)</f>
        <v>2.995063586030966E-7</v>
      </c>
      <c r="W343" s="1">
        <f t="shared" ref="W343:W406" si="76">V343*V$16</f>
        <v>1.3570763326851577E-8</v>
      </c>
      <c r="X343" s="27" t="str">
        <f>IF(T343&gt;Summary!$E$45,"",W343)</f>
        <v/>
      </c>
      <c r="AA343">
        <f t="shared" ref="AA343:AA406" si="77">AA342+1</f>
        <v>322</v>
      </c>
      <c r="AB343">
        <f>Summary!$F$44*(AA343-0.5)</f>
        <v>2314.7999999999997</v>
      </c>
      <c r="AC343" s="1">
        <f>IF(Summary!F$41=1,0,Summary!$F$31*(Summary!$F$41)*(1-Summary!$F$41)^$A342)</f>
        <v>1.1277629114487091E-32</v>
      </c>
      <c r="AD343" s="1" t="str">
        <f>IF(AA343&gt;Summary!$F$45,"",AC343)</f>
        <v/>
      </c>
      <c r="AG343">
        <f t="shared" ref="AG343:AG406" si="78">AG342+1</f>
        <v>322</v>
      </c>
      <c r="AH343">
        <f>Summary!$F$44*(AG343-0.5)</f>
        <v>2314.7999999999997</v>
      </c>
      <c r="AI343" s="1">
        <f>Summary!$F$32-SUM('Crossing Event Calculation'!$AJ$22:$AJ342)</f>
        <v>0</v>
      </c>
      <c r="AJ343" s="1">
        <f t="shared" si="67"/>
        <v>0</v>
      </c>
      <c r="AK343" s="27" t="str">
        <f>IF(AG343&gt;Summary!$F$45,"",AJ343)</f>
        <v/>
      </c>
      <c r="AN343">
        <f t="shared" ref="AN343:AN406" si="79">AN342+1</f>
        <v>322</v>
      </c>
      <c r="AO343">
        <f>Summary!$F$44*(AN343-0.5)</f>
        <v>2314.7999999999997</v>
      </c>
      <c r="AP343" s="1">
        <f>Summary!$F$32-SUM('Crossing Event Calculation'!$AQ$22:$AQ342)</f>
        <v>4.209189996551288E-9</v>
      </c>
      <c r="AQ343" s="1">
        <f t="shared" si="68"/>
        <v>2.4446126786634543E-10</v>
      </c>
      <c r="AR343" s="27" t="str">
        <f>IF(AN343&gt;Summary!$F$45,"",AQ343)</f>
        <v/>
      </c>
      <c r="AT343">
        <f t="shared" ref="AT343:AT406" si="80">AT342+1</f>
        <v>322</v>
      </c>
      <c r="AU343">
        <f>Summary!$F$44*(AT343-0.5)</f>
        <v>2314.7999999999997</v>
      </c>
      <c r="AV343" s="1">
        <f>Summary!$F$32-SUM('Crossing Event Calculation'!$AW$22:$AW342)</f>
        <v>1.0869786248102198E-4</v>
      </c>
      <c r="AW343" s="1">
        <f t="shared" si="69"/>
        <v>3.0210000257566973E-6</v>
      </c>
      <c r="AX343" s="27" t="str">
        <f>IF(AT343&gt;Summary!$F$45,"",AW343)</f>
        <v/>
      </c>
    </row>
    <row r="344" spans="1:50">
      <c r="A344">
        <f t="shared" si="70"/>
        <v>323</v>
      </c>
      <c r="B344">
        <f>Summary!$E$44*(A344-0.5)</f>
        <v>2902.5</v>
      </c>
      <c r="C344" s="1">
        <f>IF(Summary!E$41=1,0,Summary!$E$31*(Summary!$E$41)*(1-Summary!$E$41)^$A343)</f>
        <v>8.0107891793424727E-33</v>
      </c>
      <c r="D344" s="1" t="str">
        <f>IF(A344&gt;Summary!$E$45,"",C344)</f>
        <v/>
      </c>
      <c r="G344">
        <f t="shared" si="71"/>
        <v>323</v>
      </c>
      <c r="H344">
        <f>Summary!$E$44*(G344-0.5)</f>
        <v>2902.5</v>
      </c>
      <c r="I344" s="1">
        <f>Summary!$E$32-SUM('Crossing Event Calculation'!$J$22:$J343)</f>
        <v>0</v>
      </c>
      <c r="J344" s="1">
        <f t="shared" si="72"/>
        <v>0</v>
      </c>
      <c r="K344" s="27" t="str">
        <f>IF(G344&gt;Summary!$E$45,"",J344)</f>
        <v/>
      </c>
      <c r="N344">
        <f t="shared" si="73"/>
        <v>323</v>
      </c>
      <c r="O344">
        <f>Summary!$E$44*(N344-0.5)</f>
        <v>2902.5</v>
      </c>
      <c r="P344" s="1">
        <f>Summary!$E$32-SUM('Crossing Event Calculation'!$Q$22:$Q343)</f>
        <v>2.4277246879478298E-12</v>
      </c>
      <c r="Q344" s="1">
        <f t="shared" si="74"/>
        <v>1.925405160364653E-13</v>
      </c>
      <c r="R344" s="27" t="str">
        <f>IF(N344&gt;Summary!$E$45,"",Q344)</f>
        <v/>
      </c>
      <c r="T344">
        <f t="shared" si="75"/>
        <v>323</v>
      </c>
      <c r="U344">
        <f>Summary!$E$44*(T344-0.5)</f>
        <v>2902.5</v>
      </c>
      <c r="V344" s="1">
        <f>Summary!$E$32-SUM('Crossing Event Calculation'!$W$22:$W343)</f>
        <v>2.8593559531220336E-7</v>
      </c>
      <c r="W344" s="1">
        <f t="shared" si="76"/>
        <v>1.2955866141882317E-8</v>
      </c>
      <c r="X344" s="27" t="str">
        <f>IF(T344&gt;Summary!$E$45,"",W344)</f>
        <v/>
      </c>
      <c r="AA344">
        <f t="shared" si="77"/>
        <v>323</v>
      </c>
      <c r="AB344">
        <f>Summary!$F$44*(AA344-0.5)</f>
        <v>2321.9999999999995</v>
      </c>
      <c r="AC344" s="1">
        <f>IF(Summary!F$41=1,0,Summary!$F$31*(Summary!$F$41)*(1-Summary!$F$41)^$A343)</f>
        <v>9.0221032915896746E-33</v>
      </c>
      <c r="AD344" s="1" t="str">
        <f>IF(AA344&gt;Summary!$F$45,"",AC344)</f>
        <v/>
      </c>
      <c r="AG344">
        <f t="shared" si="78"/>
        <v>323</v>
      </c>
      <c r="AH344">
        <f>Summary!$F$44*(AG344-0.5)</f>
        <v>2321.9999999999995</v>
      </c>
      <c r="AI344" s="1">
        <f>Summary!$F$32-SUM('Crossing Event Calculation'!$AJ$22:$AJ343)</f>
        <v>0</v>
      </c>
      <c r="AJ344" s="1">
        <f t="shared" ref="AJ344:AJ407" si="81">AI344*AI$14</f>
        <v>0</v>
      </c>
      <c r="AK344" s="27" t="str">
        <f>IF(AG344&gt;Summary!$F$45,"",AJ344)</f>
        <v/>
      </c>
      <c r="AN344">
        <f t="shared" si="79"/>
        <v>323</v>
      </c>
      <c r="AO344">
        <f>Summary!$F$44*(AN344-0.5)</f>
        <v>2321.9999999999995</v>
      </c>
      <c r="AP344" s="1">
        <f>Summary!$F$32-SUM('Crossing Event Calculation'!$AQ$22:$AQ343)</f>
        <v>3.9647287675137477E-9</v>
      </c>
      <c r="AQ344" s="1">
        <f t="shared" ref="AQ344:AQ407" si="82">AP344*AP$15</f>
        <v>2.3026345259935909E-10</v>
      </c>
      <c r="AR344" s="27" t="str">
        <f>IF(AN344&gt;Summary!$F$45,"",AQ344)</f>
        <v/>
      </c>
      <c r="AT344">
        <f t="shared" si="80"/>
        <v>323</v>
      </c>
      <c r="AU344">
        <f>Summary!$F$44*(AT344-0.5)</f>
        <v>2321.9999999999995</v>
      </c>
      <c r="AV344" s="1">
        <f>Summary!$F$32-SUM('Crossing Event Calculation'!$AW$22:$AW343)</f>
        <v>1.0567686245521735E-4</v>
      </c>
      <c r="AW344" s="1">
        <f t="shared" ref="AW344:AW407" si="83">AV344*AV$16</f>
        <v>2.9370384744671285E-6</v>
      </c>
      <c r="AX344" s="27" t="str">
        <f>IF(AT344&gt;Summary!$F$45,"",AW344)</f>
        <v/>
      </c>
    </row>
    <row r="345" spans="1:50">
      <c r="A345">
        <f t="shared" si="70"/>
        <v>324</v>
      </c>
      <c r="B345">
        <f>Summary!$E$44*(A345-0.5)</f>
        <v>2911.5</v>
      </c>
      <c r="C345" s="1">
        <f>IF(Summary!E$41=1,0,Summary!$E$31*(Summary!$E$41)*(1-Summary!$E$41)^$A344)</f>
        <v>6.4086313434739787E-33</v>
      </c>
      <c r="D345" s="1" t="str">
        <f>IF(A345&gt;Summary!$E$45,"",C345)</f>
        <v/>
      </c>
      <c r="G345">
        <f t="shared" si="71"/>
        <v>324</v>
      </c>
      <c r="H345">
        <f>Summary!$E$44*(G345-0.5)</f>
        <v>2911.5</v>
      </c>
      <c r="I345" s="1">
        <f>Summary!$E$32-SUM('Crossing Event Calculation'!$J$22:$J344)</f>
        <v>0</v>
      </c>
      <c r="J345" s="1">
        <f t="shared" si="72"/>
        <v>0</v>
      </c>
      <c r="K345" s="27" t="str">
        <f>IF(G345&gt;Summary!$E$45,"",J345)</f>
        <v/>
      </c>
      <c r="N345">
        <f t="shared" si="73"/>
        <v>324</v>
      </c>
      <c r="O345">
        <f>Summary!$E$44*(N345-0.5)</f>
        <v>2911.5</v>
      </c>
      <c r="P345" s="1">
        <f>Summary!$E$32-SUM('Crossing Event Calculation'!$Q$22:$Q344)</f>
        <v>2.2352120154778277E-12</v>
      </c>
      <c r="Q345" s="1">
        <f t="shared" si="74"/>
        <v>1.7727252066411288E-13</v>
      </c>
      <c r="R345" s="27" t="str">
        <f>IF(N345&gt;Summary!$E$45,"",Q345)</f>
        <v/>
      </c>
      <c r="T345">
        <f t="shared" si="75"/>
        <v>324</v>
      </c>
      <c r="U345">
        <f>Summary!$E$44*(T345-0.5)</f>
        <v>2911.5</v>
      </c>
      <c r="V345" s="1">
        <f>Summary!$E$32-SUM('Crossing Event Calculation'!$W$22:$W344)</f>
        <v>2.7297972915452107E-7</v>
      </c>
      <c r="W345" s="1">
        <f t="shared" si="76"/>
        <v>1.2368830213362119E-8</v>
      </c>
      <c r="X345" s="27" t="str">
        <f>IF(T345&gt;Summary!$E$45,"",W345)</f>
        <v/>
      </c>
      <c r="AA345">
        <f t="shared" si="77"/>
        <v>324</v>
      </c>
      <c r="AB345">
        <f>Summary!$F$44*(AA345-0.5)</f>
        <v>2329.1999999999998</v>
      </c>
      <c r="AC345" s="1">
        <f>IF(Summary!F$41=1,0,Summary!$F$31*(Summary!$F$41)*(1-Summary!$F$41)^$A344)</f>
        <v>7.2176826332717407E-33</v>
      </c>
      <c r="AD345" s="1" t="str">
        <f>IF(AA345&gt;Summary!$F$45,"",AC345)</f>
        <v/>
      </c>
      <c r="AG345">
        <f t="shared" si="78"/>
        <v>324</v>
      </c>
      <c r="AH345">
        <f>Summary!$F$44*(AG345-0.5)</f>
        <v>2329.1999999999998</v>
      </c>
      <c r="AI345" s="1">
        <f>Summary!$F$32-SUM('Crossing Event Calculation'!$AJ$22:$AJ344)</f>
        <v>0</v>
      </c>
      <c r="AJ345" s="1">
        <f t="shared" si="81"/>
        <v>0</v>
      </c>
      <c r="AK345" s="27" t="str">
        <f>IF(AG345&gt;Summary!$F$45,"",AJ345)</f>
        <v/>
      </c>
      <c r="AN345">
        <f t="shared" si="79"/>
        <v>324</v>
      </c>
      <c r="AO345">
        <f>Summary!$F$44*(AN345-0.5)</f>
        <v>2329.1999999999998</v>
      </c>
      <c r="AP345" s="1">
        <f>Summary!$F$32-SUM('Crossing Event Calculation'!$AQ$22:$AQ344)</f>
        <v>3.7344652925597188E-9</v>
      </c>
      <c r="AQ345" s="1">
        <f t="shared" si="82"/>
        <v>2.1689021426212725E-10</v>
      </c>
      <c r="AR345" s="27" t="str">
        <f>IF(AN345&gt;Summary!$F$45,"",AQ345)</f>
        <v/>
      </c>
      <c r="AT345">
        <f t="shared" si="80"/>
        <v>324</v>
      </c>
      <c r="AU345">
        <f>Summary!$F$44*(AT345-0.5)</f>
        <v>2329.1999999999998</v>
      </c>
      <c r="AV345" s="1">
        <f>Summary!$F$32-SUM('Crossing Event Calculation'!$AW$22:$AW344)</f>
        <v>1.0273982398079085E-4</v>
      </c>
      <c r="AW345" s="1">
        <f t="shared" si="83"/>
        <v>2.8554104359356441E-6</v>
      </c>
      <c r="AX345" s="27" t="str">
        <f>IF(AT345&gt;Summary!$F$45,"",AW345)</f>
        <v/>
      </c>
    </row>
    <row r="346" spans="1:50">
      <c r="A346">
        <f t="shared" si="70"/>
        <v>325</v>
      </c>
      <c r="B346">
        <f>Summary!$E$44*(A346-0.5)</f>
        <v>2920.5</v>
      </c>
      <c r="C346" s="1">
        <f>IF(Summary!E$41=1,0,Summary!$E$31*(Summary!$E$41)*(1-Summary!$E$41)^$A345)</f>
        <v>5.1269050747791835E-33</v>
      </c>
      <c r="D346" s="1" t="str">
        <f>IF(A346&gt;Summary!$E$45,"",C346)</f>
        <v/>
      </c>
      <c r="G346">
        <f t="shared" si="71"/>
        <v>325</v>
      </c>
      <c r="H346">
        <f>Summary!$E$44*(G346-0.5)</f>
        <v>2920.5</v>
      </c>
      <c r="I346" s="1">
        <f>Summary!$E$32-SUM('Crossing Event Calculation'!$J$22:$J345)</f>
        <v>0</v>
      </c>
      <c r="J346" s="1">
        <f t="shared" si="72"/>
        <v>0</v>
      </c>
      <c r="K346" s="27" t="str">
        <f>IF(G346&gt;Summary!$E$45,"",J346)</f>
        <v/>
      </c>
      <c r="N346">
        <f t="shared" si="73"/>
        <v>325</v>
      </c>
      <c r="O346">
        <f>Summary!$E$44*(N346-0.5)</f>
        <v>2920.5</v>
      </c>
      <c r="P346" s="1">
        <f>Summary!$E$32-SUM('Crossing Event Calculation'!$Q$22:$Q345)</f>
        <v>2.0579093984451902E-12</v>
      </c>
      <c r="Q346" s="1">
        <f t="shared" si="74"/>
        <v>1.6321082019718852E-13</v>
      </c>
      <c r="R346" s="27" t="str">
        <f>IF(N346&gt;Summary!$E$45,"",Q346)</f>
        <v/>
      </c>
      <c r="T346">
        <f t="shared" si="75"/>
        <v>325</v>
      </c>
      <c r="U346">
        <f>Summary!$E$44*(T346-0.5)</f>
        <v>2920.5</v>
      </c>
      <c r="V346" s="1">
        <f>Summary!$E$32-SUM('Crossing Event Calculation'!$W$22:$W345)</f>
        <v>2.6061089897222445E-7</v>
      </c>
      <c r="W346" s="1">
        <f t="shared" si="76"/>
        <v>1.1808393140116521E-8</v>
      </c>
      <c r="X346" s="27" t="str">
        <f>IF(T346&gt;Summary!$E$45,"",W346)</f>
        <v/>
      </c>
      <c r="AA346">
        <f t="shared" si="77"/>
        <v>325</v>
      </c>
      <c r="AB346">
        <f>Summary!$F$44*(AA346-0.5)</f>
        <v>2336.3999999999996</v>
      </c>
      <c r="AC346" s="1">
        <f>IF(Summary!F$41=1,0,Summary!$F$31*(Summary!$F$41)*(1-Summary!$F$41)^$A345)</f>
        <v>5.7741461066173929E-33</v>
      </c>
      <c r="AD346" s="1" t="str">
        <f>IF(AA346&gt;Summary!$F$45,"",AC346)</f>
        <v/>
      </c>
      <c r="AG346">
        <f t="shared" si="78"/>
        <v>325</v>
      </c>
      <c r="AH346">
        <f>Summary!$F$44*(AG346-0.5)</f>
        <v>2336.3999999999996</v>
      </c>
      <c r="AI346" s="1">
        <f>Summary!$F$32-SUM('Crossing Event Calculation'!$AJ$22:$AJ345)</f>
        <v>0</v>
      </c>
      <c r="AJ346" s="1">
        <f t="shared" si="81"/>
        <v>0</v>
      </c>
      <c r="AK346" s="27" t="str">
        <f>IF(AG346&gt;Summary!$F$45,"",AJ346)</f>
        <v/>
      </c>
      <c r="AN346">
        <f t="shared" si="79"/>
        <v>325</v>
      </c>
      <c r="AO346">
        <f>Summary!$F$44*(AN346-0.5)</f>
        <v>2336.3999999999996</v>
      </c>
      <c r="AP346" s="1">
        <f>Summary!$F$32-SUM('Crossing Event Calculation'!$AQ$22:$AQ345)</f>
        <v>3.5175751200711147E-9</v>
      </c>
      <c r="AQ346" s="1">
        <f t="shared" si="82"/>
        <v>2.0429367036704143E-10</v>
      </c>
      <c r="AR346" s="27" t="str">
        <f>IF(AN346&gt;Summary!$F$45,"",AQ346)</f>
        <v/>
      </c>
      <c r="AT346">
        <f t="shared" si="80"/>
        <v>325</v>
      </c>
      <c r="AU346">
        <f>Summary!$F$44*(AT346-0.5)</f>
        <v>2336.3999999999996</v>
      </c>
      <c r="AV346" s="1">
        <f>Summary!$F$32-SUM('Crossing Event Calculation'!$AW$22:$AW345)</f>
        <v>9.988441354480404E-5</v>
      </c>
      <c r="AW346" s="1">
        <f t="shared" si="83"/>
        <v>2.7760510556886945E-6</v>
      </c>
      <c r="AX346" s="27" t="str">
        <f>IF(AT346&gt;Summary!$F$45,"",AW346)</f>
        <v/>
      </c>
    </row>
    <row r="347" spans="1:50">
      <c r="A347">
        <f t="shared" si="70"/>
        <v>326</v>
      </c>
      <c r="B347">
        <f>Summary!$E$44*(A347-0.5)</f>
        <v>2929.5</v>
      </c>
      <c r="C347" s="1">
        <f>IF(Summary!E$41=1,0,Summary!$E$31*(Summary!$E$41)*(1-Summary!$E$41)^$A346)</f>
        <v>4.1015240598233478E-33</v>
      </c>
      <c r="D347" s="1" t="str">
        <f>IF(A347&gt;Summary!$E$45,"",C347)</f>
        <v/>
      </c>
      <c r="G347">
        <f t="shared" si="71"/>
        <v>326</v>
      </c>
      <c r="H347">
        <f>Summary!$E$44*(G347-0.5)</f>
        <v>2929.5</v>
      </c>
      <c r="I347" s="1">
        <f>Summary!$E$32-SUM('Crossing Event Calculation'!$J$22:$J346)</f>
        <v>0</v>
      </c>
      <c r="J347" s="1">
        <f t="shared" si="72"/>
        <v>0</v>
      </c>
      <c r="K347" s="27" t="str">
        <f>IF(G347&gt;Summary!$E$45,"",J347)</f>
        <v/>
      </c>
      <c r="N347">
        <f t="shared" si="73"/>
        <v>326</v>
      </c>
      <c r="O347">
        <f>Summary!$E$44*(N347-0.5)</f>
        <v>2929.5</v>
      </c>
      <c r="P347" s="1">
        <f>Summary!$E$32-SUM('Crossing Event Calculation'!$Q$22:$Q346)</f>
        <v>1.8947066138252922E-12</v>
      </c>
      <c r="Q347" s="1">
        <f t="shared" si="74"/>
        <v>1.5026736391266827E-13</v>
      </c>
      <c r="R347" s="27" t="str">
        <f>IF(N347&gt;Summary!$E$45,"",Q347)</f>
        <v/>
      </c>
      <c r="T347">
        <f t="shared" si="75"/>
        <v>326</v>
      </c>
      <c r="U347">
        <f>Summary!$E$44*(T347-0.5)</f>
        <v>2929.5</v>
      </c>
      <c r="V347" s="1">
        <f>Summary!$E$32-SUM('Crossing Event Calculation'!$W$22:$W346)</f>
        <v>2.4880250582004493E-7</v>
      </c>
      <c r="W347" s="1">
        <f t="shared" si="76"/>
        <v>1.1273349712370791E-8</v>
      </c>
      <c r="X347" s="27" t="str">
        <f>IF(T347&gt;Summary!$E$45,"",W347)</f>
        <v/>
      </c>
      <c r="AA347">
        <f t="shared" si="77"/>
        <v>326</v>
      </c>
      <c r="AB347">
        <f>Summary!$F$44*(AA347-0.5)</f>
        <v>2343.6</v>
      </c>
      <c r="AC347" s="1">
        <f>IF(Summary!F$41=1,0,Summary!$F$31*(Summary!$F$41)*(1-Summary!$F$41)^$A346)</f>
        <v>4.6193168852939154E-33</v>
      </c>
      <c r="AD347" s="1" t="str">
        <f>IF(AA347&gt;Summary!$F$45,"",AC347)</f>
        <v/>
      </c>
      <c r="AG347">
        <f t="shared" si="78"/>
        <v>326</v>
      </c>
      <c r="AH347">
        <f>Summary!$F$44*(AG347-0.5)</f>
        <v>2343.6</v>
      </c>
      <c r="AI347" s="1">
        <f>Summary!$F$32-SUM('Crossing Event Calculation'!$AJ$22:$AJ346)</f>
        <v>0</v>
      </c>
      <c r="AJ347" s="1">
        <f t="shared" si="81"/>
        <v>0</v>
      </c>
      <c r="AK347" s="27" t="str">
        <f>IF(AG347&gt;Summary!$F$45,"",AJ347)</f>
        <v/>
      </c>
      <c r="AN347">
        <f t="shared" si="79"/>
        <v>326</v>
      </c>
      <c r="AO347">
        <f>Summary!$F$44*(AN347-0.5)</f>
        <v>2343.6</v>
      </c>
      <c r="AP347" s="1">
        <f>Summary!$F$32-SUM('Crossing Event Calculation'!$AQ$22:$AQ346)</f>
        <v>3.3132814269976052E-9</v>
      </c>
      <c r="AQ347" s="1">
        <f t="shared" si="82"/>
        <v>1.924287045976732E-10</v>
      </c>
      <c r="AR347" s="27" t="str">
        <f>IF(AN347&gt;Summary!$F$45,"",AQ347)</f>
        <v/>
      </c>
      <c r="AT347">
        <f t="shared" si="80"/>
        <v>326</v>
      </c>
      <c r="AU347">
        <f>Summary!$F$44*(AT347-0.5)</f>
        <v>2343.6</v>
      </c>
      <c r="AV347" s="1">
        <f>Summary!$F$32-SUM('Crossing Event Calculation'!$AW$22:$AW346)</f>
        <v>9.7108362489106703E-5</v>
      </c>
      <c r="AW347" s="1">
        <f t="shared" si="83"/>
        <v>2.6988972817381921E-6</v>
      </c>
      <c r="AX347" s="27" t="str">
        <f>IF(AT347&gt;Summary!$F$45,"",AW347)</f>
        <v/>
      </c>
    </row>
    <row r="348" spans="1:50">
      <c r="A348">
        <f t="shared" si="70"/>
        <v>327</v>
      </c>
      <c r="B348">
        <f>Summary!$E$44*(A348-0.5)</f>
        <v>2938.5</v>
      </c>
      <c r="C348" s="1">
        <f>IF(Summary!E$41=1,0,Summary!$E$31*(Summary!$E$41)*(1-Summary!$E$41)^$A347)</f>
        <v>3.2812192478586775E-33</v>
      </c>
      <c r="D348" s="1" t="str">
        <f>IF(A348&gt;Summary!$E$45,"",C348)</f>
        <v/>
      </c>
      <c r="G348">
        <f t="shared" si="71"/>
        <v>327</v>
      </c>
      <c r="H348">
        <f>Summary!$E$44*(G348-0.5)</f>
        <v>2938.5</v>
      </c>
      <c r="I348" s="1">
        <f>Summary!$E$32-SUM('Crossing Event Calculation'!$J$22:$J347)</f>
        <v>0</v>
      </c>
      <c r="J348" s="1">
        <f t="shared" si="72"/>
        <v>0</v>
      </c>
      <c r="K348" s="27" t="str">
        <f>IF(G348&gt;Summary!$E$45,"",J348)</f>
        <v/>
      </c>
      <c r="N348">
        <f t="shared" si="73"/>
        <v>327</v>
      </c>
      <c r="O348">
        <f>Summary!$E$44*(N348-0.5)</f>
        <v>2938.5</v>
      </c>
      <c r="P348" s="1">
        <f>Summary!$E$32-SUM('Crossing Event Calculation'!$Q$22:$Q347)</f>
        <v>1.7444934385935085E-12</v>
      </c>
      <c r="Q348" s="1">
        <f t="shared" si="74"/>
        <v>1.3835410108752822E-13</v>
      </c>
      <c r="R348" s="27" t="str">
        <f>IF(N348&gt;Summary!$E$45,"",Q348)</f>
        <v/>
      </c>
      <c r="T348">
        <f t="shared" si="75"/>
        <v>327</v>
      </c>
      <c r="U348">
        <f>Summary!$E$44*(T348-0.5)</f>
        <v>2938.5</v>
      </c>
      <c r="V348" s="1">
        <f>Summary!$E$32-SUM('Crossing Event Calculation'!$W$22:$W347)</f>
        <v>2.3752915612185177E-7</v>
      </c>
      <c r="W348" s="1">
        <f t="shared" si="76"/>
        <v>1.0762549336149893E-8</v>
      </c>
      <c r="X348" s="27" t="str">
        <f>IF(T348&gt;Summary!$E$45,"",W348)</f>
        <v/>
      </c>
      <c r="AA348">
        <f t="shared" si="77"/>
        <v>327</v>
      </c>
      <c r="AB348">
        <f>Summary!$F$44*(AA348-0.5)</f>
        <v>2350.7999999999997</v>
      </c>
      <c r="AC348" s="1">
        <f>IF(Summary!F$41=1,0,Summary!$F$31*(Summary!$F$41)*(1-Summary!$F$41)^$A347)</f>
        <v>3.6954535082351315E-33</v>
      </c>
      <c r="AD348" s="1" t="str">
        <f>IF(AA348&gt;Summary!$F$45,"",AC348)</f>
        <v/>
      </c>
      <c r="AG348">
        <f t="shared" si="78"/>
        <v>327</v>
      </c>
      <c r="AH348">
        <f>Summary!$F$44*(AG348-0.5)</f>
        <v>2350.7999999999997</v>
      </c>
      <c r="AI348" s="1">
        <f>Summary!$F$32-SUM('Crossing Event Calculation'!$AJ$22:$AJ347)</f>
        <v>0</v>
      </c>
      <c r="AJ348" s="1">
        <f t="shared" si="81"/>
        <v>0</v>
      </c>
      <c r="AK348" s="27" t="str">
        <f>IF(AG348&gt;Summary!$F$45,"",AJ348)</f>
        <v/>
      </c>
      <c r="AN348">
        <f t="shared" si="79"/>
        <v>327</v>
      </c>
      <c r="AO348">
        <f>Summary!$F$44*(AN348-0.5)</f>
        <v>2350.7999999999997</v>
      </c>
      <c r="AP348" s="1">
        <f>Summary!$F$32-SUM('Crossing Event Calculation'!$AQ$22:$AQ347)</f>
        <v>3.1208526873882647E-9</v>
      </c>
      <c r="AQ348" s="1">
        <f t="shared" si="82"/>
        <v>1.8125283140179355E-10</v>
      </c>
      <c r="AR348" s="27" t="str">
        <f>IF(AN348&gt;Summary!$F$45,"",AQ348)</f>
        <v/>
      </c>
      <c r="AT348">
        <f t="shared" si="80"/>
        <v>327</v>
      </c>
      <c r="AU348">
        <f>Summary!$F$44*(AT348-0.5)</f>
        <v>2350.7999999999997</v>
      </c>
      <c r="AV348" s="1">
        <f>Summary!$F$32-SUM('Crossing Event Calculation'!$AW$22:$AW347)</f>
        <v>9.440946520733462E-5</v>
      </c>
      <c r="AW348" s="1">
        <f t="shared" si="83"/>
        <v>2.6238878144713294E-6</v>
      </c>
      <c r="AX348" s="27" t="str">
        <f>IF(AT348&gt;Summary!$F$45,"",AW348)</f>
        <v/>
      </c>
    </row>
    <row r="349" spans="1:50">
      <c r="A349">
        <f t="shared" si="70"/>
        <v>328</v>
      </c>
      <c r="B349">
        <f>Summary!$E$44*(A349-0.5)</f>
        <v>2947.5</v>
      </c>
      <c r="C349" s="1">
        <f>IF(Summary!E$41=1,0,Summary!$E$31*(Summary!$E$41)*(1-Summary!$E$41)^$A348)</f>
        <v>2.6249753982869429E-33</v>
      </c>
      <c r="D349" s="1" t="str">
        <f>IF(A349&gt;Summary!$E$45,"",C349)</f>
        <v/>
      </c>
      <c r="G349">
        <f t="shared" si="71"/>
        <v>328</v>
      </c>
      <c r="H349">
        <f>Summary!$E$44*(G349-0.5)</f>
        <v>2947.5</v>
      </c>
      <c r="I349" s="1">
        <f>Summary!$E$32-SUM('Crossing Event Calculation'!$J$22:$J348)</f>
        <v>0</v>
      </c>
      <c r="J349" s="1">
        <f t="shared" si="72"/>
        <v>0</v>
      </c>
      <c r="K349" s="27" t="str">
        <f>IF(G349&gt;Summary!$E$45,"",J349)</f>
        <v/>
      </c>
      <c r="N349">
        <f t="shared" si="73"/>
        <v>328</v>
      </c>
      <c r="O349">
        <f>Summary!$E$44*(N349-0.5)</f>
        <v>2947.5</v>
      </c>
      <c r="P349" s="1">
        <f>Summary!$E$32-SUM('Crossing Event Calculation'!$Q$22:$Q348)</f>
        <v>1.606159649725214E-12</v>
      </c>
      <c r="Q349" s="1">
        <f t="shared" si="74"/>
        <v>1.2738298099874441E-13</v>
      </c>
      <c r="R349" s="27" t="str">
        <f>IF(N349&gt;Summary!$E$45,"",Q349)</f>
        <v/>
      </c>
      <c r="T349">
        <f t="shared" si="75"/>
        <v>328</v>
      </c>
      <c r="U349">
        <f>Summary!$E$44*(T349-0.5)</f>
        <v>2947.5</v>
      </c>
      <c r="V349" s="1">
        <f>Summary!$E$32-SUM('Crossing Event Calculation'!$W$22:$W348)</f>
        <v>2.2676660682563465E-7</v>
      </c>
      <c r="W349" s="1">
        <f t="shared" si="76"/>
        <v>1.0274893548226913E-8</v>
      </c>
      <c r="X349" s="27" t="str">
        <f>IF(T349&gt;Summary!$E$45,"",W349)</f>
        <v/>
      </c>
      <c r="AA349">
        <f t="shared" si="77"/>
        <v>328</v>
      </c>
      <c r="AB349">
        <f>Summary!$F$44*(AA349-0.5)</f>
        <v>2357.9999999999995</v>
      </c>
      <c r="AC349" s="1">
        <f>IF(Summary!F$41=1,0,Summary!$F$31*(Summary!$F$41)*(1-Summary!$F$41)^$A348)</f>
        <v>2.9563628065881061E-33</v>
      </c>
      <c r="AD349" s="1" t="str">
        <f>IF(AA349&gt;Summary!$F$45,"",AC349)</f>
        <v/>
      </c>
      <c r="AG349">
        <f t="shared" si="78"/>
        <v>328</v>
      </c>
      <c r="AH349">
        <f>Summary!$F$44*(AG349-0.5)</f>
        <v>2357.9999999999995</v>
      </c>
      <c r="AI349" s="1">
        <f>Summary!$F$32-SUM('Crossing Event Calculation'!$AJ$22:$AJ348)</f>
        <v>0</v>
      </c>
      <c r="AJ349" s="1">
        <f t="shared" si="81"/>
        <v>0</v>
      </c>
      <c r="AK349" s="27" t="str">
        <f>IF(AG349&gt;Summary!$F$45,"",AJ349)</f>
        <v/>
      </c>
      <c r="AN349">
        <f t="shared" si="79"/>
        <v>328</v>
      </c>
      <c r="AO349">
        <f>Summary!$F$44*(AN349-0.5)</f>
        <v>2357.9999999999995</v>
      </c>
      <c r="AP349" s="1">
        <f>Summary!$F$32-SUM('Crossing Event Calculation'!$AQ$22:$AQ348)</f>
        <v>2.9395998968340109E-9</v>
      </c>
      <c r="AQ349" s="1">
        <f t="shared" si="82"/>
        <v>1.707260347925861E-10</v>
      </c>
      <c r="AR349" s="27" t="str">
        <f>IF(AN349&gt;Summary!$F$45,"",AQ349)</f>
        <v/>
      </c>
      <c r="AT349">
        <f t="shared" si="80"/>
        <v>328</v>
      </c>
      <c r="AU349">
        <f>Summary!$F$44*(AT349-0.5)</f>
        <v>2357.9999999999995</v>
      </c>
      <c r="AV349" s="1">
        <f>Summary!$F$32-SUM('Crossing Event Calculation'!$AW$22:$AW348)</f>
        <v>9.1785577392866635E-5</v>
      </c>
      <c r="AW349" s="1">
        <f t="shared" si="83"/>
        <v>2.5509630579566885E-6</v>
      </c>
      <c r="AX349" s="27" t="str">
        <f>IF(AT349&gt;Summary!$F$45,"",AW349)</f>
        <v/>
      </c>
    </row>
    <row r="350" spans="1:50">
      <c r="A350">
        <f t="shared" si="70"/>
        <v>329</v>
      </c>
      <c r="B350">
        <f>Summary!$E$44*(A350-0.5)</f>
        <v>2956.5</v>
      </c>
      <c r="C350" s="1">
        <f>IF(Summary!E$41=1,0,Summary!$E$31*(Summary!$E$41)*(1-Summary!$E$41)^$A349)</f>
        <v>2.0999803186295544E-33</v>
      </c>
      <c r="D350" s="1" t="str">
        <f>IF(A350&gt;Summary!$E$45,"",C350)</f>
        <v/>
      </c>
      <c r="G350">
        <f t="shared" si="71"/>
        <v>329</v>
      </c>
      <c r="H350">
        <f>Summary!$E$44*(G350-0.5)</f>
        <v>2956.5</v>
      </c>
      <c r="I350" s="1">
        <f>Summary!$E$32-SUM('Crossing Event Calculation'!$J$22:$J349)</f>
        <v>0</v>
      </c>
      <c r="J350" s="1">
        <f t="shared" si="72"/>
        <v>0</v>
      </c>
      <c r="K350" s="27" t="str">
        <f>IF(G350&gt;Summary!$E$45,"",J350)</f>
        <v/>
      </c>
      <c r="N350">
        <f t="shared" si="73"/>
        <v>329</v>
      </c>
      <c r="O350">
        <f>Summary!$E$44*(N350-0.5)</f>
        <v>2956.5</v>
      </c>
      <c r="P350" s="1">
        <f>Summary!$E$32-SUM('Crossing Event Calculation'!$Q$22:$Q349)</f>
        <v>1.4788170688007085E-12</v>
      </c>
      <c r="Q350" s="1">
        <f t="shared" si="74"/>
        <v>1.1728356306789765E-13</v>
      </c>
      <c r="R350" s="27" t="str">
        <f>IF(N350&gt;Summary!$E$45,"",Q350)</f>
        <v/>
      </c>
      <c r="T350">
        <f t="shared" si="75"/>
        <v>329</v>
      </c>
      <c r="U350">
        <f>Summary!$E$44*(T350-0.5)</f>
        <v>2956.5</v>
      </c>
      <c r="V350" s="1">
        <f>Summary!$E$32-SUM('Crossing Event Calculation'!$W$22:$W349)</f>
        <v>2.1649171322302152E-7</v>
      </c>
      <c r="W350" s="1">
        <f t="shared" si="76"/>
        <v>9.809333651802721E-9</v>
      </c>
      <c r="X350" s="27" t="str">
        <f>IF(T350&gt;Summary!$E$45,"",W350)</f>
        <v/>
      </c>
      <c r="AA350">
        <f t="shared" si="77"/>
        <v>329</v>
      </c>
      <c r="AB350">
        <f>Summary!$F$44*(AA350-0.5)</f>
        <v>2365.1999999999998</v>
      </c>
      <c r="AC350" s="1">
        <f>IF(Summary!F$41=1,0,Summary!$F$31*(Summary!$F$41)*(1-Summary!$F$41)^$A349)</f>
        <v>2.3650902452704853E-33</v>
      </c>
      <c r="AD350" s="1" t="str">
        <f>IF(AA350&gt;Summary!$F$45,"",AC350)</f>
        <v/>
      </c>
      <c r="AG350">
        <f t="shared" si="78"/>
        <v>329</v>
      </c>
      <c r="AH350">
        <f>Summary!$F$44*(AG350-0.5)</f>
        <v>2365.1999999999998</v>
      </c>
      <c r="AI350" s="1">
        <f>Summary!$F$32-SUM('Crossing Event Calculation'!$AJ$22:$AJ349)</f>
        <v>0</v>
      </c>
      <c r="AJ350" s="1">
        <f t="shared" si="81"/>
        <v>0</v>
      </c>
      <c r="AK350" s="27" t="str">
        <f>IF(AG350&gt;Summary!$F$45,"",AJ350)</f>
        <v/>
      </c>
      <c r="AN350">
        <f t="shared" si="79"/>
        <v>329</v>
      </c>
      <c r="AO350">
        <f>Summary!$F$44*(AN350-0.5)</f>
        <v>2365.1999999999998</v>
      </c>
      <c r="AP350" s="1">
        <f>Summary!$F$32-SUM('Crossing Event Calculation'!$AQ$22:$AQ349)</f>
        <v>2.7688739079323454E-9</v>
      </c>
      <c r="AQ350" s="1">
        <f t="shared" si="82"/>
        <v>1.6081061359781177E-10</v>
      </c>
      <c r="AR350" s="27" t="str">
        <f>IF(AN350&gt;Summary!$F$45,"",AQ350)</f>
        <v/>
      </c>
      <c r="AT350">
        <f t="shared" si="80"/>
        <v>329</v>
      </c>
      <c r="AU350">
        <f>Summary!$F$44*(AT350-0.5)</f>
        <v>2365.1999999999998</v>
      </c>
      <c r="AV350" s="1">
        <f>Summary!$F$32-SUM('Crossing Event Calculation'!$AW$22:$AW349)</f>
        <v>8.9234614334965379E-5</v>
      </c>
      <c r="AW350" s="1">
        <f t="shared" si="83"/>
        <v>2.4800650725895007E-6</v>
      </c>
      <c r="AX350" s="27" t="str">
        <f>IF(AT350&gt;Summary!$F$45,"",AW350)</f>
        <v/>
      </c>
    </row>
    <row r="351" spans="1:50">
      <c r="A351">
        <f t="shared" si="70"/>
        <v>330</v>
      </c>
      <c r="B351">
        <f>Summary!$E$44*(A351-0.5)</f>
        <v>2965.5</v>
      </c>
      <c r="C351" s="1">
        <f>IF(Summary!E$41=1,0,Summary!$E$31*(Summary!$E$41)*(1-Summary!$E$41)^$A350)</f>
        <v>1.6799842549036435E-33</v>
      </c>
      <c r="D351" s="1" t="str">
        <f>IF(A351&gt;Summary!$E$45,"",C351)</f>
        <v/>
      </c>
      <c r="G351">
        <f t="shared" si="71"/>
        <v>330</v>
      </c>
      <c r="H351">
        <f>Summary!$E$44*(G351-0.5)</f>
        <v>2965.5</v>
      </c>
      <c r="I351" s="1">
        <f>Summary!$E$32-SUM('Crossing Event Calculation'!$J$22:$J350)</f>
        <v>0</v>
      </c>
      <c r="J351" s="1">
        <f t="shared" si="72"/>
        <v>0</v>
      </c>
      <c r="K351" s="27" t="str">
        <f>IF(G351&gt;Summary!$E$45,"",J351)</f>
        <v/>
      </c>
      <c r="N351">
        <f t="shared" si="73"/>
        <v>330</v>
      </c>
      <c r="O351">
        <f>Summary!$E$44*(N351-0.5)</f>
        <v>2965.5</v>
      </c>
      <c r="P351" s="1">
        <f>Summary!$E$32-SUM('Crossing Event Calculation'!$Q$22:$Q350)</f>
        <v>1.361577517400292E-12</v>
      </c>
      <c r="Q351" s="1">
        <f t="shared" si="74"/>
        <v>1.0798540671656883E-13</v>
      </c>
      <c r="R351" s="27" t="str">
        <f>IF(N351&gt;Summary!$E$45,"",Q351)</f>
        <v/>
      </c>
      <c r="T351">
        <f t="shared" si="75"/>
        <v>330</v>
      </c>
      <c r="U351">
        <f>Summary!$E$44*(T351-0.5)</f>
        <v>2965.5</v>
      </c>
      <c r="V351" s="1">
        <f>Summary!$E$32-SUM('Crossing Event Calculation'!$W$22:$W350)</f>
        <v>2.0668237954435398E-7</v>
      </c>
      <c r="W351" s="1">
        <f t="shared" si="76"/>
        <v>9.3648684779473608E-9</v>
      </c>
      <c r="X351" s="27" t="str">
        <f>IF(T351&gt;Summary!$E$45,"",W351)</f>
        <v/>
      </c>
      <c r="AA351">
        <f t="shared" si="77"/>
        <v>330</v>
      </c>
      <c r="AB351">
        <f>Summary!$F$44*(AA351-0.5)</f>
        <v>2372.3999999999996</v>
      </c>
      <c r="AC351" s="1">
        <f>IF(Summary!F$41=1,0,Summary!$F$31*(Summary!$F$41)*(1-Summary!$F$41)^$A350)</f>
        <v>1.892072196216388E-33</v>
      </c>
      <c r="AD351" s="1" t="str">
        <f>IF(AA351&gt;Summary!$F$45,"",AC351)</f>
        <v/>
      </c>
      <c r="AG351">
        <f t="shared" si="78"/>
        <v>330</v>
      </c>
      <c r="AH351">
        <f>Summary!$F$44*(AG351-0.5)</f>
        <v>2372.3999999999996</v>
      </c>
      <c r="AI351" s="1">
        <f>Summary!$F$32-SUM('Crossing Event Calculation'!$AJ$22:$AJ350)</f>
        <v>0</v>
      </c>
      <c r="AJ351" s="1">
        <f t="shared" si="81"/>
        <v>0</v>
      </c>
      <c r="AK351" s="27" t="str">
        <f>IF(AG351&gt;Summary!$F$45,"",AJ351)</f>
        <v/>
      </c>
      <c r="AN351">
        <f t="shared" si="79"/>
        <v>330</v>
      </c>
      <c r="AO351">
        <f>Summary!$F$44*(AN351-0.5)</f>
        <v>2372.3999999999996</v>
      </c>
      <c r="AP351" s="1">
        <f>Summary!$F$32-SUM('Crossing Event Calculation'!$AQ$22:$AQ350)</f>
        <v>2.6080633208636073E-9</v>
      </c>
      <c r="AQ351" s="1">
        <f t="shared" si="82"/>
        <v>1.5147105894873095E-10</v>
      </c>
      <c r="AR351" s="27" t="str">
        <f>IF(AN351&gt;Summary!$F$45,"",AQ351)</f>
        <v/>
      </c>
      <c r="AT351">
        <f t="shared" si="80"/>
        <v>330</v>
      </c>
      <c r="AU351">
        <f>Summary!$F$44*(AT351-0.5)</f>
        <v>2372.3999999999996</v>
      </c>
      <c r="AV351" s="1">
        <f>Summary!$F$32-SUM('Crossing Event Calculation'!$AW$22:$AW350)</f>
        <v>8.675454926232451E-5</v>
      </c>
      <c r="AW351" s="1">
        <f t="shared" si="83"/>
        <v>2.4111375290544614E-6</v>
      </c>
      <c r="AX351" s="27" t="str">
        <f>IF(AT351&gt;Summary!$F$45,"",AW351)</f>
        <v/>
      </c>
    </row>
    <row r="352" spans="1:50">
      <c r="A352">
        <f t="shared" si="70"/>
        <v>331</v>
      </c>
      <c r="B352">
        <f>Summary!$E$44*(A352-0.5)</f>
        <v>2974.5</v>
      </c>
      <c r="C352" s="1">
        <f>IF(Summary!E$41=1,0,Summary!$E$31*(Summary!$E$41)*(1-Summary!$E$41)^$A351)</f>
        <v>1.3439874039229153E-33</v>
      </c>
      <c r="D352" s="1" t="str">
        <f>IF(A352&gt;Summary!$E$45,"",C352)</f>
        <v/>
      </c>
      <c r="G352">
        <f t="shared" si="71"/>
        <v>331</v>
      </c>
      <c r="H352">
        <f>Summary!$E$44*(G352-0.5)</f>
        <v>2974.5</v>
      </c>
      <c r="I352" s="1">
        <f>Summary!$E$32-SUM('Crossing Event Calculation'!$J$22:$J351)</f>
        <v>0</v>
      </c>
      <c r="J352" s="1">
        <f t="shared" si="72"/>
        <v>0</v>
      </c>
      <c r="K352" s="27" t="str">
        <f>IF(G352&gt;Summary!$E$45,"",J352)</f>
        <v/>
      </c>
      <c r="N352">
        <f t="shared" si="73"/>
        <v>331</v>
      </c>
      <c r="O352">
        <f>Summary!$E$44*(N352-0.5)</f>
        <v>2974.5</v>
      </c>
      <c r="P352" s="1">
        <f>Summary!$E$32-SUM('Crossing Event Calculation'!$Q$22:$Q351)</f>
        <v>1.2535528171042642E-12</v>
      </c>
      <c r="Q352" s="1">
        <f t="shared" si="74"/>
        <v>9.941807136633877E-14</v>
      </c>
      <c r="R352" s="27" t="str">
        <f>IF(N352&gt;Summary!$E$45,"",Q352)</f>
        <v/>
      </c>
      <c r="T352">
        <f t="shared" si="75"/>
        <v>331</v>
      </c>
      <c r="U352">
        <f>Summary!$E$44*(T352-0.5)</f>
        <v>2974.5</v>
      </c>
      <c r="V352" s="1">
        <f>Summary!$E$32-SUM('Crossing Event Calculation'!$W$22:$W351)</f>
        <v>1.9731751110807494E-7</v>
      </c>
      <c r="W352" s="1">
        <f t="shared" si="76"/>
        <v>8.94054221746799E-9</v>
      </c>
      <c r="X352" s="27" t="str">
        <f>IF(T352&gt;Summary!$E$45,"",W352)</f>
        <v/>
      </c>
      <c r="AA352">
        <f t="shared" si="77"/>
        <v>331</v>
      </c>
      <c r="AB352">
        <f>Summary!$F$44*(AA352-0.5)</f>
        <v>2379.6</v>
      </c>
      <c r="AC352" s="1">
        <f>IF(Summary!F$41=1,0,Summary!$F$31*(Summary!$F$41)*(1-Summary!$F$41)^$A351)</f>
        <v>1.5136577569731109E-33</v>
      </c>
      <c r="AD352" s="1" t="str">
        <f>IF(AA352&gt;Summary!$F$45,"",AC352)</f>
        <v/>
      </c>
      <c r="AG352">
        <f t="shared" si="78"/>
        <v>331</v>
      </c>
      <c r="AH352">
        <f>Summary!$F$44*(AG352-0.5)</f>
        <v>2379.6</v>
      </c>
      <c r="AI352" s="1">
        <f>Summary!$F$32-SUM('Crossing Event Calculation'!$AJ$22:$AJ351)</f>
        <v>0</v>
      </c>
      <c r="AJ352" s="1">
        <f t="shared" si="81"/>
        <v>0</v>
      </c>
      <c r="AK352" s="27" t="str">
        <f>IF(AG352&gt;Summary!$F$45,"",AJ352)</f>
        <v/>
      </c>
      <c r="AN352">
        <f t="shared" si="79"/>
        <v>331</v>
      </c>
      <c r="AO352">
        <f>Summary!$F$44*(AN352-0.5)</f>
        <v>2379.6</v>
      </c>
      <c r="AP352" s="1">
        <f>Summary!$F$32-SUM('Crossing Event Calculation'!$AQ$22:$AQ351)</f>
        <v>2.4565922629449233E-9</v>
      </c>
      <c r="AQ352" s="1">
        <f t="shared" si="82"/>
        <v>1.426739253210741E-10</v>
      </c>
      <c r="AR352" s="27" t="str">
        <f>IF(AN352&gt;Summary!$F$45,"",AQ352)</f>
        <v/>
      </c>
      <c r="AT352">
        <f t="shared" si="80"/>
        <v>331</v>
      </c>
      <c r="AU352">
        <f>Summary!$F$44*(AT352-0.5)</f>
        <v>2379.6</v>
      </c>
      <c r="AV352" s="1">
        <f>Summary!$F$32-SUM('Crossing Event Calculation'!$AW$22:$AW351)</f>
        <v>8.4343411733245333E-5</v>
      </c>
      <c r="AW352" s="1">
        <f t="shared" si="83"/>
        <v>2.3441256635844952E-6</v>
      </c>
      <c r="AX352" s="27" t="str">
        <f>IF(AT352&gt;Summary!$F$45,"",AW352)</f>
        <v/>
      </c>
    </row>
    <row r="353" spans="1:50">
      <c r="A353">
        <f t="shared" si="70"/>
        <v>332</v>
      </c>
      <c r="B353">
        <f>Summary!$E$44*(A353-0.5)</f>
        <v>2983.5</v>
      </c>
      <c r="C353" s="1">
        <f>IF(Summary!E$41=1,0,Summary!$E$31*(Summary!$E$41)*(1-Summary!$E$41)^$A352)</f>
        <v>1.0751899231383323E-33</v>
      </c>
      <c r="D353" s="1" t="str">
        <f>IF(A353&gt;Summary!$E$45,"",C353)</f>
        <v/>
      </c>
      <c r="G353">
        <f t="shared" si="71"/>
        <v>332</v>
      </c>
      <c r="H353">
        <f>Summary!$E$44*(G353-0.5)</f>
        <v>2983.5</v>
      </c>
      <c r="I353" s="1">
        <f>Summary!$E$32-SUM('Crossing Event Calculation'!$J$22:$J352)</f>
        <v>0</v>
      </c>
      <c r="J353" s="1">
        <f t="shared" si="72"/>
        <v>0</v>
      </c>
      <c r="K353" s="27" t="str">
        <f>IF(G353&gt;Summary!$E$45,"",J353)</f>
        <v/>
      </c>
      <c r="N353">
        <f t="shared" si="73"/>
        <v>332</v>
      </c>
      <c r="O353">
        <f>Summary!$E$44*(N353-0.5)</f>
        <v>2983.5</v>
      </c>
      <c r="P353" s="1">
        <f>Summary!$E$32-SUM('Crossing Event Calculation'!$Q$22:$Q352)</f>
        <v>1.1541878564003127E-12</v>
      </c>
      <c r="Q353" s="1">
        <f t="shared" si="74"/>
        <v>9.1537531655695495E-14</v>
      </c>
      <c r="R353" s="27" t="str">
        <f>IF(N353&gt;Summary!$E$45,"",Q353)</f>
        <v/>
      </c>
      <c r="T353">
        <f t="shared" si="75"/>
        <v>332</v>
      </c>
      <c r="U353">
        <f>Summary!$E$44*(T353-0.5)</f>
        <v>2983.5</v>
      </c>
      <c r="V353" s="1">
        <f>Summary!$E$32-SUM('Crossing Event Calculation'!$W$22:$W352)</f>
        <v>1.8837696891260691E-7</v>
      </c>
      <c r="W353" s="1">
        <f t="shared" si="76"/>
        <v>8.5354423634471538E-9</v>
      </c>
      <c r="X353" s="27" t="str">
        <f>IF(T353&gt;Summary!$E$45,"",W353)</f>
        <v/>
      </c>
      <c r="AA353">
        <f t="shared" si="77"/>
        <v>332</v>
      </c>
      <c r="AB353">
        <f>Summary!$F$44*(AA353-0.5)</f>
        <v>2386.7999999999997</v>
      </c>
      <c r="AC353" s="1">
        <f>IF(Summary!F$41=1,0,Summary!$F$31*(Summary!$F$41)*(1-Summary!$F$41)^$A352)</f>
        <v>1.2109262055784887E-33</v>
      </c>
      <c r="AD353" s="1" t="str">
        <f>IF(AA353&gt;Summary!$F$45,"",AC353)</f>
        <v/>
      </c>
      <c r="AG353">
        <f t="shared" si="78"/>
        <v>332</v>
      </c>
      <c r="AH353">
        <f>Summary!$F$44*(AG353-0.5)</f>
        <v>2386.7999999999997</v>
      </c>
      <c r="AI353" s="1">
        <f>Summary!$F$32-SUM('Crossing Event Calculation'!$AJ$22:$AJ352)</f>
        <v>0</v>
      </c>
      <c r="AJ353" s="1">
        <f t="shared" si="81"/>
        <v>0</v>
      </c>
      <c r="AK353" s="27" t="str">
        <f>IF(AG353&gt;Summary!$F$45,"",AJ353)</f>
        <v/>
      </c>
      <c r="AN353">
        <f t="shared" si="79"/>
        <v>332</v>
      </c>
      <c r="AO353">
        <f>Summary!$F$44*(AN353-0.5)</f>
        <v>2386.7999999999997</v>
      </c>
      <c r="AP353" s="1">
        <f>Summary!$F$32-SUM('Crossing Event Calculation'!$AQ$22:$AQ352)</f>
        <v>2.3139183902287641E-9</v>
      </c>
      <c r="AQ353" s="1">
        <f t="shared" si="82"/>
        <v>1.3438771447191533E-10</v>
      </c>
      <c r="AR353" s="27" t="str">
        <f>IF(AN353&gt;Summary!$F$45,"",AQ353)</f>
        <v/>
      </c>
      <c r="AT353">
        <f t="shared" si="80"/>
        <v>332</v>
      </c>
      <c r="AU353">
        <f>Summary!$F$44*(AT353-0.5)</f>
        <v>2386.7999999999997</v>
      </c>
      <c r="AV353" s="1">
        <f>Summary!$F$32-SUM('Crossing Event Calculation'!$AW$22:$AW352)</f>
        <v>8.1999286069667221E-5</v>
      </c>
      <c r="AW353" s="1">
        <f t="shared" si="83"/>
        <v>2.278976234438335E-6</v>
      </c>
      <c r="AX353" s="27" t="str">
        <f>IF(AT353&gt;Summary!$F$45,"",AW353)</f>
        <v/>
      </c>
    </row>
    <row r="354" spans="1:50">
      <c r="A354">
        <f t="shared" si="70"/>
        <v>333</v>
      </c>
      <c r="B354">
        <f>Summary!$E$44*(A354-0.5)</f>
        <v>2992.5</v>
      </c>
      <c r="C354" s="1">
        <f>IF(Summary!E$41=1,0,Summary!$E$31*(Summary!$E$41)*(1-Summary!$E$41)^$A353)</f>
        <v>8.6015193851066584E-34</v>
      </c>
      <c r="D354" s="1" t="str">
        <f>IF(A354&gt;Summary!$E$45,"",C354)</f>
        <v/>
      </c>
      <c r="G354">
        <f t="shared" si="71"/>
        <v>333</v>
      </c>
      <c r="H354">
        <f>Summary!$E$44*(G354-0.5)</f>
        <v>2992.5</v>
      </c>
      <c r="I354" s="1">
        <f>Summary!$E$32-SUM('Crossing Event Calculation'!$J$22:$J353)</f>
        <v>0</v>
      </c>
      <c r="J354" s="1">
        <f t="shared" si="72"/>
        <v>0</v>
      </c>
      <c r="K354" s="27" t="str">
        <f>IF(G354&gt;Summary!$E$45,"",J354)</f>
        <v/>
      </c>
      <c r="N354">
        <f t="shared" si="73"/>
        <v>333</v>
      </c>
      <c r="O354">
        <f>Summary!$E$44*(N354-0.5)</f>
        <v>2992.5</v>
      </c>
      <c r="P354" s="1">
        <f>Summary!$E$32-SUM('Crossing Event Calculation'!$Q$22:$Q353)</f>
        <v>1.0627054791711998E-12</v>
      </c>
      <c r="Q354" s="1">
        <f t="shared" si="74"/>
        <v>8.4282152078522242E-14</v>
      </c>
      <c r="R354" s="27" t="str">
        <f>IF(N354&gt;Summary!$E$45,"",Q354)</f>
        <v/>
      </c>
      <c r="T354">
        <f t="shared" si="75"/>
        <v>333</v>
      </c>
      <c r="U354">
        <f>Summary!$E$44*(T354-0.5)</f>
        <v>2992.5</v>
      </c>
      <c r="V354" s="1">
        <f>Summary!$E$32-SUM('Crossing Event Calculation'!$W$22:$W353)</f>
        <v>1.7984152655969865E-7</v>
      </c>
      <c r="W354" s="1">
        <f t="shared" si="76"/>
        <v>8.1486977594208885E-9</v>
      </c>
      <c r="X354" s="27" t="str">
        <f>IF(T354&gt;Summary!$E$45,"",W354)</f>
        <v/>
      </c>
      <c r="AA354">
        <f t="shared" si="77"/>
        <v>333</v>
      </c>
      <c r="AB354">
        <f>Summary!$F$44*(AA354-0.5)</f>
        <v>2393.9999999999995</v>
      </c>
      <c r="AC354" s="1">
        <f>IF(Summary!F$41=1,0,Summary!$F$31*(Summary!$F$41)*(1-Summary!$F$41)^$A353)</f>
        <v>9.6874096446279111E-34</v>
      </c>
      <c r="AD354" s="1" t="str">
        <f>IF(AA354&gt;Summary!$F$45,"",AC354)</f>
        <v/>
      </c>
      <c r="AG354">
        <f t="shared" si="78"/>
        <v>333</v>
      </c>
      <c r="AH354">
        <f>Summary!$F$44*(AG354-0.5)</f>
        <v>2393.9999999999995</v>
      </c>
      <c r="AI354" s="1">
        <f>Summary!$F$32-SUM('Crossing Event Calculation'!$AJ$22:$AJ353)</f>
        <v>0</v>
      </c>
      <c r="AJ354" s="1">
        <f t="shared" si="81"/>
        <v>0</v>
      </c>
      <c r="AK354" s="27" t="str">
        <f>IF(AG354&gt;Summary!$F$45,"",AJ354)</f>
        <v/>
      </c>
      <c r="AN354">
        <f t="shared" si="79"/>
        <v>333</v>
      </c>
      <c r="AO354">
        <f>Summary!$F$44*(AN354-0.5)</f>
        <v>2393.9999999999995</v>
      </c>
      <c r="AP354" s="1">
        <f>Summary!$F$32-SUM('Crossing Event Calculation'!$AQ$22:$AQ353)</f>
        <v>2.1795306670568948E-9</v>
      </c>
      <c r="AQ354" s="1">
        <f t="shared" si="82"/>
        <v>1.2658274648064297E-10</v>
      </c>
      <c r="AR354" s="27" t="str">
        <f>IF(AN354&gt;Summary!$F$45,"",AQ354)</f>
        <v/>
      </c>
      <c r="AT354">
        <f t="shared" si="80"/>
        <v>333</v>
      </c>
      <c r="AU354">
        <f>Summary!$F$44*(AT354-0.5)</f>
        <v>2393.9999999999995</v>
      </c>
      <c r="AV354" s="1">
        <f>Summary!$F$32-SUM('Crossing Event Calculation'!$AW$22:$AW353)</f>
        <v>7.9720309835273895E-5</v>
      </c>
      <c r="AW354" s="1">
        <f t="shared" si="83"/>
        <v>2.2156374796030855E-6</v>
      </c>
      <c r="AX354" s="27" t="str">
        <f>IF(AT354&gt;Summary!$F$45,"",AW354)</f>
        <v/>
      </c>
    </row>
    <row r="355" spans="1:50">
      <c r="A355">
        <f t="shared" si="70"/>
        <v>334</v>
      </c>
      <c r="B355">
        <f>Summary!$E$44*(A355-0.5)</f>
        <v>3001.5</v>
      </c>
      <c r="C355" s="1">
        <f>IF(Summary!E$41=1,0,Summary!$E$31*(Summary!$E$41)*(1-Summary!$E$41)^$A354)</f>
        <v>6.8812155080853294E-34</v>
      </c>
      <c r="D355" s="1" t="str">
        <f>IF(A355&gt;Summary!$E$45,"",C355)</f>
        <v/>
      </c>
      <c r="G355">
        <f t="shared" si="71"/>
        <v>334</v>
      </c>
      <c r="H355">
        <f>Summary!$E$44*(G355-0.5)</f>
        <v>3001.5</v>
      </c>
      <c r="I355" s="1">
        <f>Summary!$E$32-SUM('Crossing Event Calculation'!$J$22:$J354)</f>
        <v>0</v>
      </c>
      <c r="J355" s="1">
        <f t="shared" si="72"/>
        <v>0</v>
      </c>
      <c r="K355" s="27" t="str">
        <f>IF(G355&gt;Summary!$E$45,"",J355)</f>
        <v/>
      </c>
      <c r="N355">
        <f t="shared" si="73"/>
        <v>334</v>
      </c>
      <c r="O355">
        <f>Summary!$E$44*(N355-0.5)</f>
        <v>3001.5</v>
      </c>
      <c r="P355" s="1">
        <f>Summary!$E$32-SUM('Crossing Event Calculation'!$Q$22:$Q354)</f>
        <v>9.7843955160215046E-13</v>
      </c>
      <c r="Q355" s="1">
        <f t="shared" si="74"/>
        <v>7.7599102201004652E-14</v>
      </c>
      <c r="R355" s="27" t="str">
        <f>IF(N355&gt;Summary!$E$45,"",Q355)</f>
        <v/>
      </c>
      <c r="T355">
        <f t="shared" si="75"/>
        <v>334</v>
      </c>
      <c r="U355">
        <f>Summary!$E$44*(T355-0.5)</f>
        <v>3001.5</v>
      </c>
      <c r="V355" s="1">
        <f>Summary!$E$32-SUM('Crossing Event Calculation'!$W$22:$W354)</f>
        <v>1.7169282884310633E-7</v>
      </c>
      <c r="W355" s="1">
        <f t="shared" si="76"/>
        <v>7.7794767230138598E-9</v>
      </c>
      <c r="X355" s="27" t="str">
        <f>IF(T355&gt;Summary!$E$45,"",W355)</f>
        <v/>
      </c>
      <c r="AA355">
        <f t="shared" si="77"/>
        <v>334</v>
      </c>
      <c r="AB355">
        <f>Summary!$F$44*(AA355-0.5)</f>
        <v>2401.1999999999998</v>
      </c>
      <c r="AC355" s="1">
        <f>IF(Summary!F$41=1,0,Summary!$F$31*(Summary!$F$41)*(1-Summary!$F$41)^$A354)</f>
        <v>7.749927715702332E-34</v>
      </c>
      <c r="AD355" s="1" t="str">
        <f>IF(AA355&gt;Summary!$F$45,"",AC355)</f>
        <v/>
      </c>
      <c r="AG355">
        <f t="shared" si="78"/>
        <v>334</v>
      </c>
      <c r="AH355">
        <f>Summary!$F$44*(AG355-0.5)</f>
        <v>2401.1999999999998</v>
      </c>
      <c r="AI355" s="1">
        <f>Summary!$F$32-SUM('Crossing Event Calculation'!$AJ$22:$AJ354)</f>
        <v>0</v>
      </c>
      <c r="AJ355" s="1">
        <f t="shared" si="81"/>
        <v>0</v>
      </c>
      <c r="AK355" s="27" t="str">
        <f>IF(AG355&gt;Summary!$F$45,"",AJ355)</f>
        <v/>
      </c>
      <c r="AN355">
        <f t="shared" si="79"/>
        <v>334</v>
      </c>
      <c r="AO355">
        <f>Summary!$F$44*(AN355-0.5)</f>
        <v>2401.1999999999998</v>
      </c>
      <c r="AP355" s="1">
        <f>Summary!$F$32-SUM('Crossing Event Calculation'!$AQ$22:$AQ354)</f>
        <v>2.0529479227704428E-9</v>
      </c>
      <c r="AQ355" s="1">
        <f t="shared" si="82"/>
        <v>1.1923107592559051E-10</v>
      </c>
      <c r="AR355" s="27" t="str">
        <f>IF(AN355&gt;Summary!$F$45,"",AQ355)</f>
        <v/>
      </c>
      <c r="AT355">
        <f t="shared" si="80"/>
        <v>334</v>
      </c>
      <c r="AU355">
        <f>Summary!$F$44*(AT355-0.5)</f>
        <v>2401.1999999999998</v>
      </c>
      <c r="AV355" s="1">
        <f>Summary!$F$32-SUM('Crossing Event Calculation'!$AW$22:$AW354)</f>
        <v>7.7504672355677151E-5</v>
      </c>
      <c r="AW355" s="1">
        <f t="shared" si="83"/>
        <v>2.1540590756662288E-6</v>
      </c>
      <c r="AX355" s="27" t="str">
        <f>IF(AT355&gt;Summary!$F$45,"",AW355)</f>
        <v/>
      </c>
    </row>
    <row r="356" spans="1:50">
      <c r="A356">
        <f t="shared" si="70"/>
        <v>335</v>
      </c>
      <c r="B356">
        <f>Summary!$E$44*(A356-0.5)</f>
        <v>3010.5</v>
      </c>
      <c r="C356" s="1">
        <f>IF(Summary!E$41=1,0,Summary!$E$31*(Summary!$E$41)*(1-Summary!$E$41)^$A355)</f>
        <v>5.5049724064682624E-34</v>
      </c>
      <c r="D356" s="1" t="str">
        <f>IF(A356&gt;Summary!$E$45,"",C356)</f>
        <v/>
      </c>
      <c r="G356">
        <f t="shared" si="71"/>
        <v>335</v>
      </c>
      <c r="H356">
        <f>Summary!$E$44*(G356-0.5)</f>
        <v>3010.5</v>
      </c>
      <c r="I356" s="1">
        <f>Summary!$E$32-SUM('Crossing Event Calculation'!$J$22:$J355)</f>
        <v>0</v>
      </c>
      <c r="J356" s="1">
        <f t="shared" si="72"/>
        <v>0</v>
      </c>
      <c r="K356" s="27" t="str">
        <f>IF(G356&gt;Summary!$E$45,"",J356)</f>
        <v/>
      </c>
      <c r="N356">
        <f t="shared" si="73"/>
        <v>335</v>
      </c>
      <c r="O356">
        <f>Summary!$E$44*(N356-0.5)</f>
        <v>3010.5</v>
      </c>
      <c r="P356" s="1">
        <f>Summary!$E$32-SUM('Crossing Event Calculation'!$Q$22:$Q355)</f>
        <v>9.0083496218085202E-13</v>
      </c>
      <c r="Q356" s="1">
        <f t="shared" si="74"/>
        <v>7.144435666163075E-14</v>
      </c>
      <c r="R356" s="27" t="str">
        <f>IF(N356&gt;Summary!$E$45,"",Q356)</f>
        <v/>
      </c>
      <c r="T356">
        <f t="shared" si="75"/>
        <v>335</v>
      </c>
      <c r="U356">
        <f>Summary!$E$44*(T356-0.5)</f>
        <v>3010.5</v>
      </c>
      <c r="V356" s="1">
        <f>Summary!$E$32-SUM('Crossing Event Calculation'!$W$22:$W355)</f>
        <v>1.6391335211363156E-7</v>
      </c>
      <c r="W356" s="1">
        <f t="shared" si="76"/>
        <v>7.4269852500620075E-9</v>
      </c>
      <c r="X356" s="27" t="str">
        <f>IF(T356&gt;Summary!$E$45,"",W356)</f>
        <v/>
      </c>
      <c r="AA356">
        <f t="shared" si="77"/>
        <v>335</v>
      </c>
      <c r="AB356">
        <f>Summary!$F$44*(AA356-0.5)</f>
        <v>2408.3999999999996</v>
      </c>
      <c r="AC356" s="1">
        <f>IF(Summary!F$41=1,0,Summary!$F$31*(Summary!$F$41)*(1-Summary!$F$41)^$A355)</f>
        <v>6.1999421725618642E-34</v>
      </c>
      <c r="AD356" s="1" t="str">
        <f>IF(AA356&gt;Summary!$F$45,"",AC356)</f>
        <v/>
      </c>
      <c r="AG356">
        <f t="shared" si="78"/>
        <v>335</v>
      </c>
      <c r="AH356">
        <f>Summary!$F$44*(AG356-0.5)</f>
        <v>2408.3999999999996</v>
      </c>
      <c r="AI356" s="1">
        <f>Summary!$F$32-SUM('Crossing Event Calculation'!$AJ$22:$AJ355)</f>
        <v>0</v>
      </c>
      <c r="AJ356" s="1">
        <f t="shared" si="81"/>
        <v>0</v>
      </c>
      <c r="AK356" s="27" t="str">
        <f>IF(AG356&gt;Summary!$F$45,"",AJ356)</f>
        <v/>
      </c>
      <c r="AN356">
        <f t="shared" si="79"/>
        <v>335</v>
      </c>
      <c r="AO356">
        <f>Summary!$F$44*(AN356-0.5)</f>
        <v>2408.3999999999996</v>
      </c>
      <c r="AP356" s="1">
        <f>Summary!$F$32-SUM('Crossing Event Calculation'!$AQ$22:$AQ355)</f>
        <v>1.9337168533084537E-9</v>
      </c>
      <c r="AQ356" s="1">
        <f t="shared" si="82"/>
        <v>1.1230637582091016E-10</v>
      </c>
      <c r="AR356" s="27" t="str">
        <f>IF(AN356&gt;Summary!$F$45,"",AQ356)</f>
        <v/>
      </c>
      <c r="AT356">
        <f t="shared" si="80"/>
        <v>335</v>
      </c>
      <c r="AU356">
        <f>Summary!$F$44*(AT356-0.5)</f>
        <v>2408.3999999999996</v>
      </c>
      <c r="AV356" s="1">
        <f>Summary!$F$32-SUM('Crossing Event Calculation'!$AW$22:$AW355)</f>
        <v>7.5350613280011913E-5</v>
      </c>
      <c r="AW356" s="1">
        <f t="shared" si="83"/>
        <v>2.0941920978385616E-6</v>
      </c>
      <c r="AX356" s="27" t="str">
        <f>IF(AT356&gt;Summary!$F$45,"",AW356)</f>
        <v/>
      </c>
    </row>
    <row r="357" spans="1:50">
      <c r="A357">
        <f t="shared" si="70"/>
        <v>336</v>
      </c>
      <c r="B357">
        <f>Summary!$E$44*(A357-0.5)</f>
        <v>3019.5</v>
      </c>
      <c r="C357" s="1">
        <f>IF(Summary!E$41=1,0,Summary!$E$31*(Summary!$E$41)*(1-Summary!$E$41)^$A356)</f>
        <v>4.4039779251746107E-34</v>
      </c>
      <c r="D357" s="1" t="str">
        <f>IF(A357&gt;Summary!$E$45,"",C357)</f>
        <v/>
      </c>
      <c r="G357">
        <f t="shared" si="71"/>
        <v>336</v>
      </c>
      <c r="H357">
        <f>Summary!$E$44*(G357-0.5)</f>
        <v>3019.5</v>
      </c>
      <c r="I357" s="1">
        <f>Summary!$E$32-SUM('Crossing Event Calculation'!$J$22:$J356)</f>
        <v>0</v>
      </c>
      <c r="J357" s="1">
        <f t="shared" si="72"/>
        <v>0</v>
      </c>
      <c r="K357" s="27" t="str">
        <f>IF(G357&gt;Summary!$E$45,"",J357)</f>
        <v/>
      </c>
      <c r="N357">
        <f t="shared" si="73"/>
        <v>336</v>
      </c>
      <c r="O357">
        <f>Summary!$E$44*(N357-0.5)</f>
        <v>3019.5</v>
      </c>
      <c r="P357" s="1">
        <f>Summary!$E$32-SUM('Crossing Event Calculation'!$Q$22:$Q356)</f>
        <v>8.2933659939499194E-13</v>
      </c>
      <c r="Q357" s="1">
        <f t="shared" si="74"/>
        <v>6.5773890098888549E-14</v>
      </c>
      <c r="R357" s="27" t="str">
        <f>IF(N357&gt;Summary!$E$45,"",Q357)</f>
        <v/>
      </c>
      <c r="T357">
        <f t="shared" si="75"/>
        <v>336</v>
      </c>
      <c r="U357">
        <f>Summary!$E$44*(T357-0.5)</f>
        <v>3019.5</v>
      </c>
      <c r="V357" s="1">
        <f>Summary!$E$32-SUM('Crossing Event Calculation'!$W$22:$W356)</f>
        <v>1.5648636686460549E-7</v>
      </c>
      <c r="W357" s="1">
        <f t="shared" si="76"/>
        <v>7.0904653193445545E-9</v>
      </c>
      <c r="X357" s="27" t="str">
        <f>IF(T357&gt;Summary!$E$45,"",W357)</f>
        <v/>
      </c>
      <c r="AA357">
        <f t="shared" si="77"/>
        <v>336</v>
      </c>
      <c r="AB357">
        <f>Summary!$F$44*(AA357-0.5)</f>
        <v>2415.6</v>
      </c>
      <c r="AC357" s="1">
        <f>IF(Summary!F$41=1,0,Summary!$F$31*(Summary!$F$41)*(1-Summary!$F$41)^$A356)</f>
        <v>4.9599537380494921E-34</v>
      </c>
      <c r="AD357" s="1" t="str">
        <f>IF(AA357&gt;Summary!$F$45,"",AC357)</f>
        <v/>
      </c>
      <c r="AG357">
        <f t="shared" si="78"/>
        <v>336</v>
      </c>
      <c r="AH357">
        <f>Summary!$F$44*(AG357-0.5)</f>
        <v>2415.6</v>
      </c>
      <c r="AI357" s="1">
        <f>Summary!$F$32-SUM('Crossing Event Calculation'!$AJ$22:$AJ356)</f>
        <v>0</v>
      </c>
      <c r="AJ357" s="1">
        <f t="shared" si="81"/>
        <v>0</v>
      </c>
      <c r="AK357" s="27" t="str">
        <f>IF(AG357&gt;Summary!$F$45,"",AJ357)</f>
        <v/>
      </c>
      <c r="AN357">
        <f t="shared" si="79"/>
        <v>336</v>
      </c>
      <c r="AO357">
        <f>Summary!$F$44*(AN357-0.5)</f>
        <v>2415.6</v>
      </c>
      <c r="AP357" s="1">
        <f>Summary!$F$32-SUM('Crossing Event Calculation'!$AQ$22:$AQ356)</f>
        <v>1.8214104668956566E-9</v>
      </c>
      <c r="AQ357" s="1">
        <f t="shared" si="82"/>
        <v>1.0578384734525229E-10</v>
      </c>
      <c r="AR357" s="27" t="str">
        <f>IF(AN357&gt;Summary!$F$45,"",AQ357)</f>
        <v/>
      </c>
      <c r="AT357">
        <f t="shared" si="80"/>
        <v>336</v>
      </c>
      <c r="AU357">
        <f>Summary!$F$44*(AT357-0.5)</f>
        <v>2415.6</v>
      </c>
      <c r="AV357" s="1">
        <f>Summary!$F$32-SUM('Crossing Event Calculation'!$AW$22:$AW356)</f>
        <v>7.3256421182166243E-5</v>
      </c>
      <c r="AW357" s="1">
        <f t="shared" si="83"/>
        <v>2.0359889810786913E-6</v>
      </c>
      <c r="AX357" s="27" t="str">
        <f>IF(AT357&gt;Summary!$F$45,"",AW357)</f>
        <v/>
      </c>
    </row>
    <row r="358" spans="1:50">
      <c r="A358">
        <f t="shared" si="70"/>
        <v>337</v>
      </c>
      <c r="B358">
        <f>Summary!$E$44*(A358-0.5)</f>
        <v>3028.5</v>
      </c>
      <c r="C358" s="1">
        <f>IF(Summary!E$41=1,0,Summary!$E$31*(Summary!$E$41)*(1-Summary!$E$41)^$A357)</f>
        <v>3.5231823401396889E-34</v>
      </c>
      <c r="D358" s="1" t="str">
        <f>IF(A358&gt;Summary!$E$45,"",C358)</f>
        <v/>
      </c>
      <c r="G358">
        <f t="shared" si="71"/>
        <v>337</v>
      </c>
      <c r="H358">
        <f>Summary!$E$44*(G358-0.5)</f>
        <v>3028.5</v>
      </c>
      <c r="I358" s="1">
        <f>Summary!$E$32-SUM('Crossing Event Calculation'!$J$22:$J357)</f>
        <v>0</v>
      </c>
      <c r="J358" s="1">
        <f t="shared" si="72"/>
        <v>0</v>
      </c>
      <c r="K358" s="27" t="str">
        <f>IF(G358&gt;Summary!$E$45,"",J358)</f>
        <v/>
      </c>
      <c r="N358">
        <f t="shared" si="73"/>
        <v>337</v>
      </c>
      <c r="O358">
        <f>Summary!$E$44*(N358-0.5)</f>
        <v>3028.5</v>
      </c>
      <c r="P358" s="1">
        <f>Summary!$E$32-SUM('Crossing Event Calculation'!$Q$22:$Q357)</f>
        <v>7.6361139633718267E-13</v>
      </c>
      <c r="Q358" s="1">
        <f t="shared" si="74"/>
        <v>6.0561287295870876E-14</v>
      </c>
      <c r="R358" s="27" t="str">
        <f>IF(N358&gt;Summary!$E$45,"",Q358)</f>
        <v/>
      </c>
      <c r="T358">
        <f t="shared" si="75"/>
        <v>337</v>
      </c>
      <c r="U358">
        <f>Summary!$E$44*(T358-0.5)</f>
        <v>3028.5</v>
      </c>
      <c r="V358" s="1">
        <f>Summary!$E$32-SUM('Crossing Event Calculation'!$W$22:$W357)</f>
        <v>1.4939590153861815E-7</v>
      </c>
      <c r="W358" s="1">
        <f t="shared" si="76"/>
        <v>6.7691932526511871E-9</v>
      </c>
      <c r="X358" s="27" t="str">
        <f>IF(T358&gt;Summary!$E$45,"",W358)</f>
        <v/>
      </c>
      <c r="AA358">
        <f t="shared" si="77"/>
        <v>337</v>
      </c>
      <c r="AB358">
        <f>Summary!$F$44*(AA358-0.5)</f>
        <v>2422.7999999999997</v>
      </c>
      <c r="AC358" s="1">
        <f>IF(Summary!F$41=1,0,Summary!$F$31*(Summary!$F$41)*(1-Summary!$F$41)^$A357)</f>
        <v>3.967962990439594E-34</v>
      </c>
      <c r="AD358" s="1" t="str">
        <f>IF(AA358&gt;Summary!$F$45,"",AC358)</f>
        <v/>
      </c>
      <c r="AG358">
        <f t="shared" si="78"/>
        <v>337</v>
      </c>
      <c r="AH358">
        <f>Summary!$F$44*(AG358-0.5)</f>
        <v>2422.7999999999997</v>
      </c>
      <c r="AI358" s="1">
        <f>Summary!$F$32-SUM('Crossing Event Calculation'!$AJ$22:$AJ357)</f>
        <v>0</v>
      </c>
      <c r="AJ358" s="1">
        <f t="shared" si="81"/>
        <v>0</v>
      </c>
      <c r="AK358" s="27" t="str">
        <f>IF(AG358&gt;Summary!$F$45,"",AJ358)</f>
        <v/>
      </c>
      <c r="AN358">
        <f t="shared" si="79"/>
        <v>337</v>
      </c>
      <c r="AO358">
        <f>Summary!$F$44*(AN358-0.5)</f>
        <v>2422.7999999999997</v>
      </c>
      <c r="AP358" s="1">
        <f>Summary!$F$32-SUM('Crossing Event Calculation'!$AQ$22:$AQ357)</f>
        <v>1.7156266407525322E-9</v>
      </c>
      <c r="AQ358" s="1">
        <f t="shared" si="82"/>
        <v>9.9640136018396257E-11</v>
      </c>
      <c r="AR358" s="27" t="str">
        <f>IF(AN358&gt;Summary!$F$45,"",AQ358)</f>
        <v/>
      </c>
      <c r="AT358">
        <f t="shared" si="80"/>
        <v>337</v>
      </c>
      <c r="AU358">
        <f>Summary!$F$44*(AT358-0.5)</f>
        <v>2422.7999999999997</v>
      </c>
      <c r="AV358" s="1">
        <f>Summary!$F$32-SUM('Crossing Event Calculation'!$AW$22:$AW357)</f>
        <v>7.1220432201091199E-5</v>
      </c>
      <c r="AW358" s="1">
        <f t="shared" si="83"/>
        <v>1.9794034823036632E-6</v>
      </c>
      <c r="AX358" s="27" t="str">
        <f>IF(AT358&gt;Summary!$F$45,"",AW358)</f>
        <v/>
      </c>
    </row>
    <row r="359" spans="1:50">
      <c r="A359">
        <f t="shared" si="70"/>
        <v>338</v>
      </c>
      <c r="B359">
        <f>Summary!$E$44*(A359-0.5)</f>
        <v>3037.5</v>
      </c>
      <c r="C359" s="1">
        <f>IF(Summary!E$41=1,0,Summary!$E$31*(Summary!$E$41)*(1-Summary!$E$41)^$A358)</f>
        <v>2.8185458721117511E-34</v>
      </c>
      <c r="D359" s="1" t="str">
        <f>IF(A359&gt;Summary!$E$45,"",C359)</f>
        <v/>
      </c>
      <c r="G359">
        <f t="shared" si="71"/>
        <v>338</v>
      </c>
      <c r="H359">
        <f>Summary!$E$44*(G359-0.5)</f>
        <v>3037.5</v>
      </c>
      <c r="I359" s="1">
        <f>Summary!$E$32-SUM('Crossing Event Calculation'!$J$22:$J358)</f>
        <v>0</v>
      </c>
      <c r="J359" s="1">
        <f t="shared" si="72"/>
        <v>0</v>
      </c>
      <c r="K359" s="27" t="str">
        <f>IF(G359&gt;Summary!$E$45,"",J359)</f>
        <v/>
      </c>
      <c r="N359">
        <f t="shared" si="73"/>
        <v>338</v>
      </c>
      <c r="O359">
        <f>Summary!$E$44*(N359-0.5)</f>
        <v>3037.5</v>
      </c>
      <c r="P359" s="1">
        <f>Summary!$E$32-SUM('Crossing Event Calculation'!$Q$22:$Q358)</f>
        <v>7.0310424149511164E-13</v>
      </c>
      <c r="Q359" s="1">
        <f t="shared" si="74"/>
        <v>5.5762522891065756E-14</v>
      </c>
      <c r="R359" s="27" t="str">
        <f>IF(N359&gt;Summary!$E$45,"",Q359)</f>
        <v/>
      </c>
      <c r="T359">
        <f t="shared" si="75"/>
        <v>338</v>
      </c>
      <c r="U359">
        <f>Summary!$E$44*(T359-0.5)</f>
        <v>3037.5</v>
      </c>
      <c r="V359" s="1">
        <f>Summary!$E$32-SUM('Crossing Event Calculation'!$W$22:$W358)</f>
        <v>1.4262670833264934E-7</v>
      </c>
      <c r="W359" s="1">
        <f t="shared" si="76"/>
        <v>6.4624781653976623E-9</v>
      </c>
      <c r="X359" s="27" t="str">
        <f>IF(T359&gt;Summary!$E$45,"",W359)</f>
        <v/>
      </c>
      <c r="AA359">
        <f t="shared" si="77"/>
        <v>338</v>
      </c>
      <c r="AB359">
        <f>Summary!$F$44*(AA359-0.5)</f>
        <v>2429.9999999999995</v>
      </c>
      <c r="AC359" s="1">
        <f>IF(Summary!F$41=1,0,Summary!$F$31*(Summary!$F$41)*(1-Summary!$F$41)^$A358)</f>
        <v>3.1743703923516754E-34</v>
      </c>
      <c r="AD359" s="1" t="str">
        <f>IF(AA359&gt;Summary!$F$45,"",AC359)</f>
        <v/>
      </c>
      <c r="AG359">
        <f t="shared" si="78"/>
        <v>338</v>
      </c>
      <c r="AH359">
        <f>Summary!$F$44*(AG359-0.5)</f>
        <v>2429.9999999999995</v>
      </c>
      <c r="AI359" s="1">
        <f>Summary!$F$32-SUM('Crossing Event Calculation'!$AJ$22:$AJ358)</f>
        <v>0</v>
      </c>
      <c r="AJ359" s="1">
        <f t="shared" si="81"/>
        <v>0</v>
      </c>
      <c r="AK359" s="27" t="str">
        <f>IF(AG359&gt;Summary!$F$45,"",AJ359)</f>
        <v/>
      </c>
      <c r="AN359">
        <f t="shared" si="79"/>
        <v>338</v>
      </c>
      <c r="AO359">
        <f>Summary!$F$44*(AN359-0.5)</f>
        <v>2429.9999999999995</v>
      </c>
      <c r="AP359" s="1">
        <f>Summary!$F$32-SUM('Crossing Event Calculation'!$AQ$22:$AQ358)</f>
        <v>1.6159864557607762E-9</v>
      </c>
      <c r="AQ359" s="1">
        <f t="shared" si="82"/>
        <v>9.3853234981978504E-11</v>
      </c>
      <c r="AR359" s="27" t="str">
        <f>IF(AN359&gt;Summary!$F$45,"",AQ359)</f>
        <v/>
      </c>
      <c r="AT359">
        <f t="shared" si="80"/>
        <v>338</v>
      </c>
      <c r="AU359">
        <f>Summary!$F$44*(AT359-0.5)</f>
        <v>2429.9999999999995</v>
      </c>
      <c r="AV359" s="1">
        <f>Summary!$F$32-SUM('Crossing Event Calculation'!$AW$22:$AW358)</f>
        <v>6.9241028718747266E-5</v>
      </c>
      <c r="AW359" s="1">
        <f t="shared" si="83"/>
        <v>1.9243906436456083E-6</v>
      </c>
      <c r="AX359" s="27" t="str">
        <f>IF(AT359&gt;Summary!$F$45,"",AW359)</f>
        <v/>
      </c>
    </row>
    <row r="360" spans="1:50">
      <c r="A360">
        <f t="shared" si="70"/>
        <v>339</v>
      </c>
      <c r="B360">
        <f>Summary!$E$44*(A360-0.5)</f>
        <v>3046.5</v>
      </c>
      <c r="C360" s="1">
        <f>IF(Summary!E$41=1,0,Summary!$E$31*(Summary!$E$41)*(1-Summary!$E$41)^$A359)</f>
        <v>2.2548366976894014E-34</v>
      </c>
      <c r="D360" s="1" t="str">
        <f>IF(A360&gt;Summary!$E$45,"",C360)</f>
        <v/>
      </c>
      <c r="G360">
        <f t="shared" si="71"/>
        <v>339</v>
      </c>
      <c r="H360">
        <f>Summary!$E$44*(G360-0.5)</f>
        <v>3046.5</v>
      </c>
      <c r="I360" s="1">
        <f>Summary!$E$32-SUM('Crossing Event Calculation'!$J$22:$J359)</f>
        <v>0</v>
      </c>
      <c r="J360" s="1">
        <f t="shared" si="72"/>
        <v>0</v>
      </c>
      <c r="K360" s="27" t="str">
        <f>IF(G360&gt;Summary!$E$45,"",J360)</f>
        <v/>
      </c>
      <c r="N360">
        <f t="shared" si="73"/>
        <v>339</v>
      </c>
      <c r="O360">
        <f>Summary!$E$44*(N360-0.5)</f>
        <v>3046.5</v>
      </c>
      <c r="P360" s="1">
        <f>Summary!$E$32-SUM('Crossing Event Calculation'!$Q$22:$Q359)</f>
        <v>6.4737104565892878E-13</v>
      </c>
      <c r="Q360" s="1">
        <f t="shared" si="74"/>
        <v>5.1342376595263603E-14</v>
      </c>
      <c r="R360" s="27" t="str">
        <f>IF(N360&gt;Summary!$E$45,"",Q360)</f>
        <v/>
      </c>
      <c r="T360">
        <f t="shared" si="75"/>
        <v>339</v>
      </c>
      <c r="U360">
        <f>Summary!$E$44*(T360-0.5)</f>
        <v>3046.5</v>
      </c>
      <c r="V360" s="1">
        <f>Summary!$E$32-SUM('Crossing Event Calculation'!$W$22:$W359)</f>
        <v>1.3616423011342249E-7</v>
      </c>
      <c r="W360" s="1">
        <f t="shared" si="76"/>
        <v>6.1696604675461073E-9</v>
      </c>
      <c r="X360" s="27" t="str">
        <f>IF(T360&gt;Summary!$E$45,"",W360)</f>
        <v/>
      </c>
      <c r="AA360">
        <f t="shared" si="77"/>
        <v>339</v>
      </c>
      <c r="AB360">
        <f>Summary!$F$44*(AA360-0.5)</f>
        <v>2437.1999999999998</v>
      </c>
      <c r="AC360" s="1">
        <f>IF(Summary!F$41=1,0,Summary!$F$31*(Summary!$F$41)*(1-Summary!$F$41)^$A359)</f>
        <v>2.539496313881341E-34</v>
      </c>
      <c r="AD360" s="1" t="str">
        <f>IF(AA360&gt;Summary!$F$45,"",AC360)</f>
        <v/>
      </c>
      <c r="AG360">
        <f t="shared" si="78"/>
        <v>339</v>
      </c>
      <c r="AH360">
        <f>Summary!$F$44*(AG360-0.5)</f>
        <v>2437.1999999999998</v>
      </c>
      <c r="AI360" s="1">
        <f>Summary!$F$32-SUM('Crossing Event Calculation'!$AJ$22:$AJ359)</f>
        <v>0</v>
      </c>
      <c r="AJ360" s="1">
        <f t="shared" si="81"/>
        <v>0</v>
      </c>
      <c r="AK360" s="27" t="str">
        <f>IF(AG360&gt;Summary!$F$45,"",AJ360)</f>
        <v/>
      </c>
      <c r="AN360">
        <f t="shared" si="79"/>
        <v>339</v>
      </c>
      <c r="AO360">
        <f>Summary!$F$44*(AN360-0.5)</f>
        <v>2437.1999999999998</v>
      </c>
      <c r="AP360" s="1">
        <f>Summary!$F$32-SUM('Crossing Event Calculation'!$AQ$22:$AQ359)</f>
        <v>1.5221331972625762E-9</v>
      </c>
      <c r="AQ360" s="1">
        <f t="shared" si="82"/>
        <v>8.8402426967929224E-11</v>
      </c>
      <c r="AR360" s="27" t="str">
        <f>IF(AN360&gt;Summary!$F$45,"",AQ360)</f>
        <v/>
      </c>
      <c r="AT360">
        <f t="shared" si="80"/>
        <v>339</v>
      </c>
      <c r="AU360">
        <f>Summary!$F$44*(AT360-0.5)</f>
        <v>2437.1999999999998</v>
      </c>
      <c r="AV360" s="1">
        <f>Summary!$F$32-SUM('Crossing Event Calculation'!$AW$22:$AW359)</f>
        <v>6.7316638075132218E-5</v>
      </c>
      <c r="AW360" s="1">
        <f t="shared" si="83"/>
        <v>1.8709067567389817E-6</v>
      </c>
      <c r="AX360" s="27" t="str">
        <f>IF(AT360&gt;Summary!$F$45,"",AW360)</f>
        <v/>
      </c>
    </row>
    <row r="361" spans="1:50">
      <c r="A361">
        <f t="shared" si="70"/>
        <v>340</v>
      </c>
      <c r="B361">
        <f>Summary!$E$44*(A361-0.5)</f>
        <v>3055.5</v>
      </c>
      <c r="C361" s="1">
        <f>IF(Summary!E$41=1,0,Summary!$E$31*(Summary!$E$41)*(1-Summary!$E$41)^$A360)</f>
        <v>1.8038693581515212E-34</v>
      </c>
      <c r="D361" s="1" t="str">
        <f>IF(A361&gt;Summary!$E$45,"",C361)</f>
        <v/>
      </c>
      <c r="G361">
        <f t="shared" si="71"/>
        <v>340</v>
      </c>
      <c r="H361">
        <f>Summary!$E$44*(G361-0.5)</f>
        <v>3055.5</v>
      </c>
      <c r="I361" s="1">
        <f>Summary!$E$32-SUM('Crossing Event Calculation'!$J$22:$J360)</f>
        <v>0</v>
      </c>
      <c r="J361" s="1">
        <f t="shared" si="72"/>
        <v>0</v>
      </c>
      <c r="K361" s="27" t="str">
        <f>IF(G361&gt;Summary!$E$45,"",J361)</f>
        <v/>
      </c>
      <c r="N361">
        <f t="shared" si="73"/>
        <v>340</v>
      </c>
      <c r="O361">
        <f>Summary!$E$44*(N361-0.5)</f>
        <v>3055.5</v>
      </c>
      <c r="P361" s="1">
        <f>Summary!$E$32-SUM('Crossing Event Calculation'!$Q$22:$Q360)</f>
        <v>5.9607874192124655E-13</v>
      </c>
      <c r="Q361" s="1">
        <f t="shared" si="74"/>
        <v>4.7274433191557245E-14</v>
      </c>
      <c r="R361" s="27" t="str">
        <f>IF(N361&gt;Summary!$E$45,"",Q361)</f>
        <v/>
      </c>
      <c r="T361">
        <f t="shared" si="75"/>
        <v>340</v>
      </c>
      <c r="U361">
        <f>Summary!$E$44*(T361-0.5)</f>
        <v>3055.5</v>
      </c>
      <c r="V361" s="1">
        <f>Summary!$E$32-SUM('Crossing Event Calculation'!$W$22:$W360)</f>
        <v>1.2999456966422684E-7</v>
      </c>
      <c r="W361" s="1">
        <f t="shared" si="76"/>
        <v>5.8901104701651659E-9</v>
      </c>
      <c r="X361" s="27" t="str">
        <f>IF(T361&gt;Summary!$E$45,"",W361)</f>
        <v/>
      </c>
      <c r="AA361">
        <f t="shared" si="77"/>
        <v>340</v>
      </c>
      <c r="AB361">
        <f>Summary!$F$44*(AA361-0.5)</f>
        <v>2444.3999999999996</v>
      </c>
      <c r="AC361" s="1">
        <f>IF(Summary!F$41=1,0,Summary!$F$31*(Summary!$F$41)*(1-Summary!$F$41)^$A360)</f>
        <v>2.0315970511050729E-34</v>
      </c>
      <c r="AD361" s="1" t="str">
        <f>IF(AA361&gt;Summary!$F$45,"",AC361)</f>
        <v/>
      </c>
      <c r="AG361">
        <f t="shared" si="78"/>
        <v>340</v>
      </c>
      <c r="AH361">
        <f>Summary!$F$44*(AG361-0.5)</f>
        <v>2444.3999999999996</v>
      </c>
      <c r="AI361" s="1">
        <f>Summary!$F$32-SUM('Crossing Event Calculation'!$AJ$22:$AJ360)</f>
        <v>0</v>
      </c>
      <c r="AJ361" s="1">
        <f t="shared" si="81"/>
        <v>0</v>
      </c>
      <c r="AK361" s="27" t="str">
        <f>IF(AG361&gt;Summary!$F$45,"",AJ361)</f>
        <v/>
      </c>
      <c r="AN361">
        <f t="shared" si="79"/>
        <v>340</v>
      </c>
      <c r="AO361">
        <f>Summary!$F$44*(AN361-0.5)</f>
        <v>2444.3999999999996</v>
      </c>
      <c r="AP361" s="1">
        <f>Summary!$F$32-SUM('Crossing Event Calculation'!$AQ$22:$AQ360)</f>
        <v>1.4337308007483784E-9</v>
      </c>
      <c r="AQ361" s="1">
        <f t="shared" si="82"/>
        <v>8.3268194027151859E-11</v>
      </c>
      <c r="AR361" s="27" t="str">
        <f>IF(AN361&gt;Summary!$F$45,"",AQ361)</f>
        <v/>
      </c>
      <c r="AT361">
        <f t="shared" si="80"/>
        <v>340</v>
      </c>
      <c r="AU361">
        <f>Summary!$F$44*(AT361-0.5)</f>
        <v>2444.3999999999996</v>
      </c>
      <c r="AV361" s="1">
        <f>Summary!$F$32-SUM('Crossing Event Calculation'!$AW$22:$AW360)</f>
        <v>6.5445731318392042E-5</v>
      </c>
      <c r="AW361" s="1">
        <f t="shared" si="83"/>
        <v>1.8189093279828527E-6</v>
      </c>
      <c r="AX361" s="27" t="str">
        <f>IF(AT361&gt;Summary!$F$45,"",AW361)</f>
        <v/>
      </c>
    </row>
    <row r="362" spans="1:50">
      <c r="A362">
        <f t="shared" si="70"/>
        <v>341</v>
      </c>
      <c r="B362">
        <f>Summary!$E$44*(A362-0.5)</f>
        <v>3064.5</v>
      </c>
      <c r="C362" s="1">
        <f>IF(Summary!E$41=1,0,Summary!$E$31*(Summary!$E$41)*(1-Summary!$E$41)^$A361)</f>
        <v>1.4430954865212173E-34</v>
      </c>
      <c r="D362" s="1" t="str">
        <f>IF(A362&gt;Summary!$E$45,"",C362)</f>
        <v/>
      </c>
      <c r="G362">
        <f t="shared" si="71"/>
        <v>341</v>
      </c>
      <c r="H362">
        <f>Summary!$E$44*(G362-0.5)</f>
        <v>3064.5</v>
      </c>
      <c r="I362" s="1">
        <f>Summary!$E$32-SUM('Crossing Event Calculation'!$J$22:$J361)</f>
        <v>0</v>
      </c>
      <c r="J362" s="1">
        <f t="shared" si="72"/>
        <v>0</v>
      </c>
      <c r="K362" s="27" t="str">
        <f>IF(G362&gt;Summary!$E$45,"",J362)</f>
        <v/>
      </c>
      <c r="N362">
        <f t="shared" si="73"/>
        <v>341</v>
      </c>
      <c r="O362">
        <f>Summary!$E$44*(N362-0.5)</f>
        <v>3064.5</v>
      </c>
      <c r="P362" s="1">
        <f>Summary!$E$32-SUM('Crossing Event Calculation'!$Q$22:$Q361)</f>
        <v>5.4878324107221488E-13</v>
      </c>
      <c r="Q362" s="1">
        <f t="shared" si="74"/>
        <v>4.3523472390737094E-14</v>
      </c>
      <c r="R362" s="27" t="str">
        <f>IF(N362&gt;Summary!$E$45,"",Q362)</f>
        <v/>
      </c>
      <c r="T362">
        <f t="shared" si="75"/>
        <v>341</v>
      </c>
      <c r="U362">
        <f>Summary!$E$44*(T362-0.5)</f>
        <v>3064.5</v>
      </c>
      <c r="V362" s="1">
        <f>Summary!$E$32-SUM('Crossing Event Calculation'!$W$22:$W361)</f>
        <v>1.2410445915378432E-7</v>
      </c>
      <c r="W362" s="1">
        <f t="shared" si="76"/>
        <v>5.6232270020510776E-9</v>
      </c>
      <c r="X362" s="27" t="str">
        <f>IF(T362&gt;Summary!$E$45,"",W362)</f>
        <v/>
      </c>
      <c r="AA362">
        <f t="shared" si="77"/>
        <v>341</v>
      </c>
      <c r="AB362">
        <f>Summary!$F$44*(AA362-0.5)</f>
        <v>2451.6</v>
      </c>
      <c r="AC362" s="1">
        <f>IF(Summary!F$41=1,0,Summary!$F$31*(Summary!$F$41)*(1-Summary!$F$41)^$A361)</f>
        <v>1.6252776408840585E-34</v>
      </c>
      <c r="AD362" s="1" t="str">
        <f>IF(AA362&gt;Summary!$F$45,"",AC362)</f>
        <v/>
      </c>
      <c r="AG362">
        <f t="shared" si="78"/>
        <v>341</v>
      </c>
      <c r="AH362">
        <f>Summary!$F$44*(AG362-0.5)</f>
        <v>2451.6</v>
      </c>
      <c r="AI362" s="1">
        <f>Summary!$F$32-SUM('Crossing Event Calculation'!$AJ$22:$AJ361)</f>
        <v>0</v>
      </c>
      <c r="AJ362" s="1">
        <f t="shared" si="81"/>
        <v>0</v>
      </c>
      <c r="AK362" s="27" t="str">
        <f>IF(AG362&gt;Summary!$F$45,"",AJ362)</f>
        <v/>
      </c>
      <c r="AN362">
        <f t="shared" si="79"/>
        <v>341</v>
      </c>
      <c r="AO362">
        <f>Summary!$F$44*(AN362-0.5)</f>
        <v>2451.6</v>
      </c>
      <c r="AP362" s="1">
        <f>Summary!$F$32-SUM('Crossing Event Calculation'!$AQ$22:$AQ361)</f>
        <v>1.3504626306115597E-9</v>
      </c>
      <c r="AQ362" s="1">
        <f t="shared" si="82"/>
        <v>7.84321466020569E-11</v>
      </c>
      <c r="AR362" s="27" t="str">
        <f>IF(AN362&gt;Summary!$F$45,"",AQ362)</f>
        <v/>
      </c>
      <c r="AT362">
        <f t="shared" si="80"/>
        <v>341</v>
      </c>
      <c r="AU362">
        <f>Summary!$F$44*(AT362-0.5)</f>
        <v>2451.6</v>
      </c>
      <c r="AV362" s="1">
        <f>Summary!$F$32-SUM('Crossing Event Calculation'!$AW$22:$AW361)</f>
        <v>6.3626821990458993E-5</v>
      </c>
      <c r="AW362" s="1">
        <f t="shared" si="83"/>
        <v>1.7683570447905847E-6</v>
      </c>
      <c r="AX362" s="27" t="str">
        <f>IF(AT362&gt;Summary!$F$45,"",AW362)</f>
        <v/>
      </c>
    </row>
    <row r="363" spans="1:50">
      <c r="A363">
        <f t="shared" si="70"/>
        <v>342</v>
      </c>
      <c r="B363">
        <f>Summary!$E$44*(A363-0.5)</f>
        <v>3073.5</v>
      </c>
      <c r="C363" s="1">
        <f>IF(Summary!E$41=1,0,Summary!$E$31*(Summary!$E$41)*(1-Summary!$E$41)^$A362)</f>
        <v>1.1544763892169742E-34</v>
      </c>
      <c r="D363" s="1" t="str">
        <f>IF(A363&gt;Summary!$E$45,"",C363)</f>
        <v/>
      </c>
      <c r="G363">
        <f t="shared" si="71"/>
        <v>342</v>
      </c>
      <c r="H363">
        <f>Summary!$E$44*(G363-0.5)</f>
        <v>3073.5</v>
      </c>
      <c r="I363" s="1">
        <f>Summary!$E$32-SUM('Crossing Event Calculation'!$J$22:$J362)</f>
        <v>0</v>
      </c>
      <c r="J363" s="1">
        <f t="shared" si="72"/>
        <v>0</v>
      </c>
      <c r="K363" s="27" t="str">
        <f>IF(G363&gt;Summary!$E$45,"",J363)</f>
        <v/>
      </c>
      <c r="N363">
        <f t="shared" si="73"/>
        <v>342</v>
      </c>
      <c r="O363">
        <f>Summary!$E$44*(N363-0.5)</f>
        <v>3073.5</v>
      </c>
      <c r="P363" s="1">
        <f>Summary!$E$32-SUM('Crossing Event Calculation'!$Q$22:$Q362)</f>
        <v>5.0526249850690874E-13</v>
      </c>
      <c r="Q363" s="1">
        <f t="shared" si="74"/>
        <v>4.0071884048198368E-14</v>
      </c>
      <c r="R363" s="27" t="str">
        <f>IF(N363&gt;Summary!$E$45,"",Q363)</f>
        <v/>
      </c>
      <c r="T363">
        <f t="shared" si="75"/>
        <v>342</v>
      </c>
      <c r="U363">
        <f>Summary!$E$44*(T363-0.5)</f>
        <v>3073.5</v>
      </c>
      <c r="V363" s="1">
        <f>Summary!$E$32-SUM('Crossing Event Calculation'!$W$22:$W362)</f>
        <v>1.1848123215862927E-7</v>
      </c>
      <c r="W363" s="1">
        <f t="shared" si="76"/>
        <v>5.3684361420495392E-9</v>
      </c>
      <c r="X363" s="27" t="str">
        <f>IF(T363&gt;Summary!$E$45,"",W363)</f>
        <v/>
      </c>
      <c r="AA363">
        <f t="shared" si="77"/>
        <v>342</v>
      </c>
      <c r="AB363">
        <f>Summary!$F$44*(AA363-0.5)</f>
        <v>2458.7999999999997</v>
      </c>
      <c r="AC363" s="1">
        <f>IF(Summary!F$41=1,0,Summary!$F$31*(Summary!$F$41)*(1-Summary!$F$41)^$A362)</f>
        <v>1.3002221127072471E-34</v>
      </c>
      <c r="AD363" s="1" t="str">
        <f>IF(AA363&gt;Summary!$F$45,"",AC363)</f>
        <v/>
      </c>
      <c r="AG363">
        <f t="shared" si="78"/>
        <v>342</v>
      </c>
      <c r="AH363">
        <f>Summary!$F$44*(AG363-0.5)</f>
        <v>2458.7999999999997</v>
      </c>
      <c r="AI363" s="1">
        <f>Summary!$F$32-SUM('Crossing Event Calculation'!$AJ$22:$AJ362)</f>
        <v>0</v>
      </c>
      <c r="AJ363" s="1">
        <f t="shared" si="81"/>
        <v>0</v>
      </c>
      <c r="AK363" s="27" t="str">
        <f>IF(AG363&gt;Summary!$F$45,"",AJ363)</f>
        <v/>
      </c>
      <c r="AN363">
        <f t="shared" si="79"/>
        <v>342</v>
      </c>
      <c r="AO363">
        <f>Summary!$F$44*(AN363-0.5)</f>
        <v>2458.7999999999997</v>
      </c>
      <c r="AP363" s="1">
        <f>Summary!$F$32-SUM('Crossing Event Calculation'!$AQ$22:$AQ362)</f>
        <v>1.2720304809477057E-9</v>
      </c>
      <c r="AQ363" s="1">
        <f t="shared" si="82"/>
        <v>7.3876965494998728E-11</v>
      </c>
      <c r="AR363" s="27" t="str">
        <f>IF(AN363&gt;Summary!$F$45,"",AQ363)</f>
        <v/>
      </c>
      <c r="AT363">
        <f t="shared" si="80"/>
        <v>342</v>
      </c>
      <c r="AU363">
        <f>Summary!$F$44*(AT363-0.5)</f>
        <v>2458.7999999999997</v>
      </c>
      <c r="AV363" s="1">
        <f>Summary!$F$32-SUM('Crossing Event Calculation'!$AW$22:$AW362)</f>
        <v>6.1858464945663272E-5</v>
      </c>
      <c r="AW363" s="1">
        <f t="shared" si="83"/>
        <v>1.7192097427559413E-6</v>
      </c>
      <c r="AX363" s="27" t="str">
        <f>IF(AT363&gt;Summary!$F$45,"",AW363)</f>
        <v/>
      </c>
    </row>
    <row r="364" spans="1:50">
      <c r="A364">
        <f t="shared" si="70"/>
        <v>343</v>
      </c>
      <c r="B364">
        <f>Summary!$E$44*(A364-0.5)</f>
        <v>3082.5</v>
      </c>
      <c r="C364" s="1">
        <f>IF(Summary!E$41=1,0,Summary!$E$31*(Summary!$E$41)*(1-Summary!$E$41)^$A363)</f>
        <v>9.2358111137357915E-35</v>
      </c>
      <c r="D364" s="1" t="str">
        <f>IF(A364&gt;Summary!$E$45,"",C364)</f>
        <v/>
      </c>
      <c r="G364">
        <f t="shared" si="71"/>
        <v>343</v>
      </c>
      <c r="H364">
        <f>Summary!$E$44*(G364-0.5)</f>
        <v>3082.5</v>
      </c>
      <c r="I364" s="1">
        <f>Summary!$E$32-SUM('Crossing Event Calculation'!$J$22:$J363)</f>
        <v>0</v>
      </c>
      <c r="J364" s="1">
        <f t="shared" si="72"/>
        <v>0</v>
      </c>
      <c r="K364" s="27" t="str">
        <f>IF(G364&gt;Summary!$E$45,"",J364)</f>
        <v/>
      </c>
      <c r="N364">
        <f t="shared" si="73"/>
        <v>343</v>
      </c>
      <c r="O364">
        <f>Summary!$E$44*(N364-0.5)</f>
        <v>3082.5</v>
      </c>
      <c r="P364" s="1">
        <f>Summary!$E$32-SUM('Crossing Event Calculation'!$Q$22:$Q363)</f>
        <v>4.6518344731794059E-13</v>
      </c>
      <c r="Q364" s="1">
        <f t="shared" si="74"/>
        <v>3.6893252947033874E-14</v>
      </c>
      <c r="R364" s="27" t="str">
        <f>IF(N364&gt;Summary!$E$45,"",Q364)</f>
        <v/>
      </c>
      <c r="T364">
        <f t="shared" si="75"/>
        <v>343</v>
      </c>
      <c r="U364">
        <f>Summary!$E$44*(T364-0.5)</f>
        <v>3082.5</v>
      </c>
      <c r="V364" s="1">
        <f>Summary!$E$32-SUM('Crossing Event Calculation'!$W$22:$W363)</f>
        <v>1.1311279601855517E-7</v>
      </c>
      <c r="W364" s="1">
        <f t="shared" si="76"/>
        <v>5.1251899664689821E-9</v>
      </c>
      <c r="X364" s="27" t="str">
        <f>IF(T364&gt;Summary!$E$45,"",W364)</f>
        <v/>
      </c>
      <c r="AA364">
        <f t="shared" si="77"/>
        <v>343</v>
      </c>
      <c r="AB364">
        <f>Summary!$F$44*(AA364-0.5)</f>
        <v>2465.9999999999995</v>
      </c>
      <c r="AC364" s="1">
        <f>IF(Summary!F$41=1,0,Summary!$F$31*(Summary!$F$41)*(1-Summary!$F$41)^$A363)</f>
        <v>1.0401776901657977E-34</v>
      </c>
      <c r="AD364" s="1" t="str">
        <f>IF(AA364&gt;Summary!$F$45,"",AC364)</f>
        <v/>
      </c>
      <c r="AG364">
        <f t="shared" si="78"/>
        <v>343</v>
      </c>
      <c r="AH364">
        <f>Summary!$F$44*(AG364-0.5)</f>
        <v>2465.9999999999995</v>
      </c>
      <c r="AI364" s="1">
        <f>Summary!$F$32-SUM('Crossing Event Calculation'!$AJ$22:$AJ363)</f>
        <v>0</v>
      </c>
      <c r="AJ364" s="1">
        <f t="shared" si="81"/>
        <v>0</v>
      </c>
      <c r="AK364" s="27" t="str">
        <f>IF(AG364&gt;Summary!$F$45,"",AJ364)</f>
        <v/>
      </c>
      <c r="AN364">
        <f t="shared" si="79"/>
        <v>343</v>
      </c>
      <c r="AO364">
        <f>Summary!$F$44*(AN364-0.5)</f>
        <v>2465.9999999999995</v>
      </c>
      <c r="AP364" s="1">
        <f>Summary!$F$32-SUM('Crossing Event Calculation'!$AQ$22:$AQ363)</f>
        <v>1.1981534653315862E-9</v>
      </c>
      <c r="AQ364" s="1">
        <f t="shared" si="82"/>
        <v>6.9586337388760827E-11</v>
      </c>
      <c r="AR364" s="27" t="str">
        <f>IF(AN364&gt;Summary!$F$45,"",AQ364)</f>
        <v/>
      </c>
      <c r="AT364">
        <f t="shared" si="80"/>
        <v>343</v>
      </c>
      <c r="AU364">
        <f>Summary!$F$44*(AT364-0.5)</f>
        <v>2465.9999999999995</v>
      </c>
      <c r="AV364" s="1">
        <f>Summary!$F$32-SUM('Crossing Event Calculation'!$AW$22:$AW363)</f>
        <v>6.0139255202873443E-5</v>
      </c>
      <c r="AW364" s="1">
        <f t="shared" si="83"/>
        <v>1.6714283737510445E-6</v>
      </c>
      <c r="AX364" s="27" t="str">
        <f>IF(AT364&gt;Summary!$F$45,"",AW364)</f>
        <v/>
      </c>
    </row>
    <row r="365" spans="1:50">
      <c r="A365">
        <f t="shared" si="70"/>
        <v>344</v>
      </c>
      <c r="B365">
        <f>Summary!$E$44*(A365-0.5)</f>
        <v>3091.5</v>
      </c>
      <c r="C365" s="1">
        <f>IF(Summary!E$41=1,0,Summary!$E$31*(Summary!$E$41)*(1-Summary!$E$41)^$A364)</f>
        <v>7.3886488909886349E-35</v>
      </c>
      <c r="D365" s="1" t="str">
        <f>IF(A365&gt;Summary!$E$45,"",C365)</f>
        <v/>
      </c>
      <c r="G365">
        <f t="shared" si="71"/>
        <v>344</v>
      </c>
      <c r="H365">
        <f>Summary!$E$44*(G365-0.5)</f>
        <v>3091.5</v>
      </c>
      <c r="I365" s="1">
        <f>Summary!$E$32-SUM('Crossing Event Calculation'!$J$22:$J364)</f>
        <v>0</v>
      </c>
      <c r="J365" s="1">
        <f t="shared" si="72"/>
        <v>0</v>
      </c>
      <c r="K365" s="27" t="str">
        <f>IF(G365&gt;Summary!$E$45,"",J365)</f>
        <v/>
      </c>
      <c r="N365">
        <f t="shared" si="73"/>
        <v>344</v>
      </c>
      <c r="O365">
        <f>Summary!$E$44*(N365-0.5)</f>
        <v>3091.5</v>
      </c>
      <c r="P365" s="1">
        <f>Summary!$E$32-SUM('Crossing Event Calculation'!$Q$22:$Q364)</f>
        <v>4.2832404290038539E-13</v>
      </c>
      <c r="Q365" s="1">
        <f t="shared" si="74"/>
        <v>3.3969968942638824E-14</v>
      </c>
      <c r="R365" s="27" t="str">
        <f>IF(N365&gt;Summary!$E$45,"",Q365)</f>
        <v/>
      </c>
      <c r="T365">
        <f t="shared" si="75"/>
        <v>344</v>
      </c>
      <c r="U365">
        <f>Summary!$E$44*(T365-0.5)</f>
        <v>3091.5</v>
      </c>
      <c r="V365" s="1">
        <f>Summary!$E$32-SUM('Crossing Event Calculation'!$W$22:$W364)</f>
        <v>1.0798760607944047E-7</v>
      </c>
      <c r="W365" s="1">
        <f t="shared" si="76"/>
        <v>4.8929653820118046E-9</v>
      </c>
      <c r="X365" s="27" t="str">
        <f>IF(T365&gt;Summary!$E$45,"",W365)</f>
        <v/>
      </c>
      <c r="AA365">
        <f t="shared" si="77"/>
        <v>344</v>
      </c>
      <c r="AB365">
        <f>Summary!$F$44*(AA365-0.5)</f>
        <v>2473.1999999999998</v>
      </c>
      <c r="AC365" s="1">
        <f>IF(Summary!F$41=1,0,Summary!$F$31*(Summary!$F$41)*(1-Summary!$F$41)^$A364)</f>
        <v>8.321421521326383E-35</v>
      </c>
      <c r="AD365" s="1" t="str">
        <f>IF(AA365&gt;Summary!$F$45,"",AC365)</f>
        <v/>
      </c>
      <c r="AG365">
        <f t="shared" si="78"/>
        <v>344</v>
      </c>
      <c r="AH365">
        <f>Summary!$F$44*(AG365-0.5)</f>
        <v>2473.1999999999998</v>
      </c>
      <c r="AI365" s="1">
        <f>Summary!$F$32-SUM('Crossing Event Calculation'!$AJ$22:$AJ364)</f>
        <v>0</v>
      </c>
      <c r="AJ365" s="1">
        <f t="shared" si="81"/>
        <v>0</v>
      </c>
      <c r="AK365" s="27" t="str">
        <f>IF(AG365&gt;Summary!$F$45,"",AJ365)</f>
        <v/>
      </c>
      <c r="AN365">
        <f t="shared" si="79"/>
        <v>344</v>
      </c>
      <c r="AO365">
        <f>Summary!$F$44*(AN365-0.5)</f>
        <v>2473.1999999999998</v>
      </c>
      <c r="AP365" s="1">
        <f>Summary!$F$32-SUM('Crossing Event Calculation'!$AQ$22:$AQ364)</f>
        <v>1.1285671286387355E-9</v>
      </c>
      <c r="AQ365" s="1">
        <f t="shared" si="82"/>
        <v>6.5544903262944115E-11</v>
      </c>
      <c r="AR365" s="27" t="str">
        <f>IF(AN365&gt;Summary!$F$45,"",AQ365)</f>
        <v/>
      </c>
      <c r="AT365">
        <f t="shared" si="80"/>
        <v>344</v>
      </c>
      <c r="AU365">
        <f>Summary!$F$44*(AT365-0.5)</f>
        <v>2473.1999999999998</v>
      </c>
      <c r="AV365" s="1">
        <f>Summary!$F$32-SUM('Crossing Event Calculation'!$AW$22:$AW364)</f>
        <v>5.846782682916718E-5</v>
      </c>
      <c r="AW365" s="1">
        <f t="shared" si="83"/>
        <v>1.6249749749006423E-6</v>
      </c>
      <c r="AX365" s="27" t="str">
        <f>IF(AT365&gt;Summary!$F$45,"",AW365)</f>
        <v/>
      </c>
    </row>
    <row r="366" spans="1:50">
      <c r="A366">
        <f t="shared" si="70"/>
        <v>345</v>
      </c>
      <c r="B366">
        <f>Summary!$E$44*(A366-0.5)</f>
        <v>3100.5</v>
      </c>
      <c r="C366" s="1">
        <f>IF(Summary!E$41=1,0,Summary!$E$31*(Summary!$E$41)*(1-Summary!$E$41)^$A365)</f>
        <v>5.9109191127909084E-35</v>
      </c>
      <c r="D366" s="1" t="str">
        <f>IF(A366&gt;Summary!$E$45,"",C366)</f>
        <v/>
      </c>
      <c r="G366">
        <f t="shared" si="71"/>
        <v>345</v>
      </c>
      <c r="H366">
        <f>Summary!$E$44*(G366-0.5)</f>
        <v>3100.5</v>
      </c>
      <c r="I366" s="1">
        <f>Summary!$E$32-SUM('Crossing Event Calculation'!$J$22:$J365)</f>
        <v>0</v>
      </c>
      <c r="J366" s="1">
        <f t="shared" si="72"/>
        <v>0</v>
      </c>
      <c r="K366" s="27" t="str">
        <f>IF(G366&gt;Summary!$E$45,"",J366)</f>
        <v/>
      </c>
      <c r="N366">
        <f t="shared" si="73"/>
        <v>345</v>
      </c>
      <c r="O366">
        <f>Summary!$E$44*(N366-0.5)</f>
        <v>3100.5</v>
      </c>
      <c r="P366" s="1">
        <f>Summary!$E$32-SUM('Crossing Event Calculation'!$Q$22:$Q365)</f>
        <v>3.943512183468556E-13</v>
      </c>
      <c r="Q366" s="1">
        <f t="shared" si="74"/>
        <v>3.1275616818106043E-14</v>
      </c>
      <c r="R366" s="27" t="str">
        <f>IF(N366&gt;Summary!$E$45,"",Q366)</f>
        <v/>
      </c>
      <c r="T366">
        <f t="shared" si="75"/>
        <v>345</v>
      </c>
      <c r="U366">
        <f>Summary!$E$44*(T366-0.5)</f>
        <v>3100.5</v>
      </c>
      <c r="V366" s="1">
        <f>Summary!$E$32-SUM('Crossing Event Calculation'!$W$22:$W365)</f>
        <v>1.0309464071323049E-7</v>
      </c>
      <c r="W366" s="1">
        <f t="shared" si="76"/>
        <v>4.6712629939188969E-9</v>
      </c>
      <c r="X366" s="27" t="str">
        <f>IF(T366&gt;Summary!$E$45,"",W366)</f>
        <v/>
      </c>
      <c r="AA366">
        <f t="shared" si="77"/>
        <v>345</v>
      </c>
      <c r="AB366">
        <f>Summary!$F$44*(AA366-0.5)</f>
        <v>2480.3999999999996</v>
      </c>
      <c r="AC366" s="1">
        <f>IF(Summary!F$41=1,0,Summary!$F$31*(Summary!$F$41)*(1-Summary!$F$41)^$A365)</f>
        <v>6.6571372170611071E-35</v>
      </c>
      <c r="AD366" s="1" t="str">
        <f>IF(AA366&gt;Summary!$F$45,"",AC366)</f>
        <v/>
      </c>
      <c r="AG366">
        <f t="shared" si="78"/>
        <v>345</v>
      </c>
      <c r="AH366">
        <f>Summary!$F$44*(AG366-0.5)</f>
        <v>2480.3999999999996</v>
      </c>
      <c r="AI366" s="1">
        <f>Summary!$F$32-SUM('Crossing Event Calculation'!$AJ$22:$AJ365)</f>
        <v>0</v>
      </c>
      <c r="AJ366" s="1">
        <f t="shared" si="81"/>
        <v>0</v>
      </c>
      <c r="AK366" s="27" t="str">
        <f>IF(AG366&gt;Summary!$F$45,"",AJ366)</f>
        <v/>
      </c>
      <c r="AN366">
        <f t="shared" si="79"/>
        <v>345</v>
      </c>
      <c r="AO366">
        <f>Summary!$F$44*(AN366-0.5)</f>
        <v>2480.3999999999996</v>
      </c>
      <c r="AP366" s="1">
        <f>Summary!$F$32-SUM('Crossing Event Calculation'!$AQ$22:$AQ365)</f>
        <v>1.0630222258001254E-9</v>
      </c>
      <c r="AQ366" s="1">
        <f t="shared" si="82"/>
        <v>6.173818746650079E-11</v>
      </c>
      <c r="AR366" s="27" t="str">
        <f>IF(AN366&gt;Summary!$F$45,"",AQ366)</f>
        <v/>
      </c>
      <c r="AT366">
        <f t="shared" si="80"/>
        <v>345</v>
      </c>
      <c r="AU366">
        <f>Summary!$F$44*(AT366-0.5)</f>
        <v>2480.3999999999996</v>
      </c>
      <c r="AV366" s="1">
        <f>Summary!$F$32-SUM('Crossing Event Calculation'!$AW$22:$AW365)</f>
        <v>5.6842851854255194E-5</v>
      </c>
      <c r="AW366" s="1">
        <f t="shared" si="83"/>
        <v>1.579812638411089E-6</v>
      </c>
      <c r="AX366" s="27" t="str">
        <f>IF(AT366&gt;Summary!$F$45,"",AW366)</f>
        <v/>
      </c>
    </row>
    <row r="367" spans="1:50">
      <c r="A367">
        <f t="shared" si="70"/>
        <v>346</v>
      </c>
      <c r="B367">
        <f>Summary!$E$44*(A367-0.5)</f>
        <v>3109.5</v>
      </c>
      <c r="C367" s="1">
        <f>IF(Summary!E$41=1,0,Summary!$E$31*(Summary!$E$41)*(1-Summary!$E$41)^$A366)</f>
        <v>4.7287352902327266E-35</v>
      </c>
      <c r="D367" s="1" t="str">
        <f>IF(A367&gt;Summary!$E$45,"",C367)</f>
        <v/>
      </c>
      <c r="G367">
        <f t="shared" si="71"/>
        <v>346</v>
      </c>
      <c r="H367">
        <f>Summary!$E$44*(G367-0.5)</f>
        <v>3109.5</v>
      </c>
      <c r="I367" s="1">
        <f>Summary!$E$32-SUM('Crossing Event Calculation'!$J$22:$J366)</f>
        <v>0</v>
      </c>
      <c r="J367" s="1">
        <f t="shared" si="72"/>
        <v>0</v>
      </c>
      <c r="K367" s="27" t="str">
        <f>IF(G367&gt;Summary!$E$45,"",J367)</f>
        <v/>
      </c>
      <c r="N367">
        <f t="shared" si="73"/>
        <v>346</v>
      </c>
      <c r="O367">
        <f>Summary!$E$44*(N367-0.5)</f>
        <v>3109.5</v>
      </c>
      <c r="P367" s="1">
        <f>Summary!$E$32-SUM('Crossing Event Calculation'!$Q$22:$Q366)</f>
        <v>3.6304292905242619E-13</v>
      </c>
      <c r="Q367" s="1">
        <f t="shared" si="74"/>
        <v>2.8792586428830731E-14</v>
      </c>
      <c r="R367" s="27" t="str">
        <f>IF(N367&gt;Summary!$E$45,"",Q367)</f>
        <v/>
      </c>
      <c r="T367">
        <f t="shared" si="75"/>
        <v>346</v>
      </c>
      <c r="U367">
        <f>Summary!$E$44*(T367-0.5)</f>
        <v>3109.5</v>
      </c>
      <c r="V367" s="1">
        <f>Summary!$E$32-SUM('Crossing Event Calculation'!$W$22:$W366)</f>
        <v>9.8423377670187051E-8</v>
      </c>
      <c r="W367" s="1">
        <f t="shared" si="76"/>
        <v>4.4596060344797881E-9</v>
      </c>
      <c r="X367" s="27" t="str">
        <f>IF(T367&gt;Summary!$E$45,"",W367)</f>
        <v/>
      </c>
      <c r="AA367">
        <f t="shared" si="77"/>
        <v>346</v>
      </c>
      <c r="AB367">
        <f>Summary!$F$44*(AA367-0.5)</f>
        <v>2487.6</v>
      </c>
      <c r="AC367" s="1">
        <f>IF(Summary!F$41=1,0,Summary!$F$31*(Summary!$F$41)*(1-Summary!$F$41)^$A366)</f>
        <v>5.3257097736488848E-35</v>
      </c>
      <c r="AD367" s="1" t="str">
        <f>IF(AA367&gt;Summary!$F$45,"",AC367)</f>
        <v/>
      </c>
      <c r="AG367">
        <f t="shared" si="78"/>
        <v>346</v>
      </c>
      <c r="AH367">
        <f>Summary!$F$44*(AG367-0.5)</f>
        <v>2487.6</v>
      </c>
      <c r="AI367" s="1">
        <f>Summary!$F$32-SUM('Crossing Event Calculation'!$AJ$22:$AJ366)</f>
        <v>0</v>
      </c>
      <c r="AJ367" s="1">
        <f t="shared" si="81"/>
        <v>0</v>
      </c>
      <c r="AK367" s="27" t="str">
        <f>IF(AG367&gt;Summary!$F$45,"",AJ367)</f>
        <v/>
      </c>
      <c r="AN367">
        <f t="shared" si="79"/>
        <v>346</v>
      </c>
      <c r="AO367">
        <f>Summary!$F$44*(AN367-0.5)</f>
        <v>2487.6</v>
      </c>
      <c r="AP367" s="1">
        <f>Summary!$F$32-SUM('Crossing Event Calculation'!$AQ$22:$AQ366)</f>
        <v>1.00128405566835E-9</v>
      </c>
      <c r="AQ367" s="1">
        <f t="shared" si="82"/>
        <v>5.815255903002542E-11</v>
      </c>
      <c r="AR367" s="27" t="str">
        <f>IF(AN367&gt;Summary!$F$45,"",AQ367)</f>
        <v/>
      </c>
      <c r="AT367">
        <f t="shared" si="80"/>
        <v>346</v>
      </c>
      <c r="AU367">
        <f>Summary!$F$44*(AT367-0.5)</f>
        <v>2487.6</v>
      </c>
      <c r="AV367" s="1">
        <f>Summary!$F$32-SUM('Crossing Event Calculation'!$AW$22:$AW366)</f>
        <v>5.5263039215880383E-5</v>
      </c>
      <c r="AW367" s="1">
        <f t="shared" si="83"/>
        <v>1.5359054822602095E-6</v>
      </c>
      <c r="AX367" s="27" t="str">
        <f>IF(AT367&gt;Summary!$F$45,"",AW367)</f>
        <v/>
      </c>
    </row>
    <row r="368" spans="1:50">
      <c r="A368">
        <f t="shared" si="70"/>
        <v>347</v>
      </c>
      <c r="B368">
        <f>Summary!$E$44*(A368-0.5)</f>
        <v>3118.5</v>
      </c>
      <c r="C368" s="1">
        <f>IF(Summary!E$41=1,0,Summary!$E$31*(Summary!$E$41)*(1-Summary!$E$41)^$A367)</f>
        <v>3.782988232186182E-35</v>
      </c>
      <c r="D368" s="1" t="str">
        <f>IF(A368&gt;Summary!$E$45,"",C368)</f>
        <v/>
      </c>
      <c r="G368">
        <f t="shared" si="71"/>
        <v>347</v>
      </c>
      <c r="H368">
        <f>Summary!$E$44*(G368-0.5)</f>
        <v>3118.5</v>
      </c>
      <c r="I368" s="1">
        <f>Summary!$E$32-SUM('Crossing Event Calculation'!$J$22:$J367)</f>
        <v>0</v>
      </c>
      <c r="J368" s="1">
        <f t="shared" si="72"/>
        <v>0</v>
      </c>
      <c r="K368" s="27" t="str">
        <f>IF(G368&gt;Summary!$E$45,"",J368)</f>
        <v/>
      </c>
      <c r="N368">
        <f t="shared" si="73"/>
        <v>347</v>
      </c>
      <c r="O368">
        <f>Summary!$E$44*(N368-0.5)</f>
        <v>3118.5</v>
      </c>
      <c r="P368" s="1">
        <f>Summary!$E$32-SUM('Crossing Event Calculation'!$Q$22:$Q367)</f>
        <v>3.3428815271463463E-13</v>
      </c>
      <c r="Q368" s="1">
        <f t="shared" si="74"/>
        <v>2.6512072702510497E-14</v>
      </c>
      <c r="R368" s="27" t="str">
        <f>IF(N368&gt;Summary!$E$45,"",Q368)</f>
        <v/>
      </c>
      <c r="T368">
        <f t="shared" si="75"/>
        <v>347</v>
      </c>
      <c r="U368">
        <f>Summary!$E$44*(T368-0.5)</f>
        <v>3118.5</v>
      </c>
      <c r="V368" s="1">
        <f>Summary!$E$32-SUM('Crossing Event Calculation'!$W$22:$W367)</f>
        <v>9.3963771652383343E-8</v>
      </c>
      <c r="W368" s="1">
        <f t="shared" si="76"/>
        <v>4.2575393468779461E-9</v>
      </c>
      <c r="X368" s="27" t="str">
        <f>IF(T368&gt;Summary!$E$45,"",W368)</f>
        <v/>
      </c>
      <c r="AA368">
        <f t="shared" si="77"/>
        <v>347</v>
      </c>
      <c r="AB368">
        <f>Summary!$F$44*(AA368-0.5)</f>
        <v>2494.7999999999997</v>
      </c>
      <c r="AC368" s="1">
        <f>IF(Summary!F$41=1,0,Summary!$F$31*(Summary!$F$41)*(1-Summary!$F$41)^$A367)</f>
        <v>4.2605678189191092E-35</v>
      </c>
      <c r="AD368" s="1" t="str">
        <f>IF(AA368&gt;Summary!$F$45,"",AC368)</f>
        <v/>
      </c>
      <c r="AG368">
        <f t="shared" si="78"/>
        <v>347</v>
      </c>
      <c r="AH368">
        <f>Summary!$F$44*(AG368-0.5)</f>
        <v>2494.7999999999997</v>
      </c>
      <c r="AI368" s="1">
        <f>Summary!$F$32-SUM('Crossing Event Calculation'!$AJ$22:$AJ367)</f>
        <v>0</v>
      </c>
      <c r="AJ368" s="1">
        <f t="shared" si="81"/>
        <v>0</v>
      </c>
      <c r="AK368" s="27" t="str">
        <f>IF(AG368&gt;Summary!$F$45,"",AJ368)</f>
        <v/>
      </c>
      <c r="AN368">
        <f t="shared" si="79"/>
        <v>347</v>
      </c>
      <c r="AO368">
        <f>Summary!$F$44*(AN368-0.5)</f>
        <v>2494.7999999999997</v>
      </c>
      <c r="AP368" s="1">
        <f>Summary!$F$32-SUM('Crossing Event Calculation'!$AQ$22:$AQ367)</f>
        <v>9.4313146181690399E-10</v>
      </c>
      <c r="AQ368" s="1">
        <f t="shared" si="82"/>
        <v>5.477517363419183E-11</v>
      </c>
      <c r="AR368" s="27" t="str">
        <f>IF(AN368&gt;Summary!$F$45,"",AQ368)</f>
        <v/>
      </c>
      <c r="AT368">
        <f t="shared" si="80"/>
        <v>347</v>
      </c>
      <c r="AU368">
        <f>Summary!$F$44*(AT368-0.5)</f>
        <v>2494.7999999999997</v>
      </c>
      <c r="AV368" s="1">
        <f>Summary!$F$32-SUM('Crossing Event Calculation'!$AW$22:$AW367)</f>
        <v>5.3727133733638688E-5</v>
      </c>
      <c r="AW368" s="1">
        <f t="shared" si="83"/>
        <v>1.4932186216770758E-6</v>
      </c>
      <c r="AX368" s="27" t="str">
        <f>IF(AT368&gt;Summary!$F$45,"",AW368)</f>
        <v/>
      </c>
    </row>
    <row r="369" spans="1:50">
      <c r="A369">
        <f t="shared" si="70"/>
        <v>348</v>
      </c>
      <c r="B369">
        <f>Summary!$E$44*(A369-0.5)</f>
        <v>3127.5</v>
      </c>
      <c r="C369" s="1">
        <f>IF(Summary!E$41=1,0,Summary!$E$31*(Summary!$E$41)*(1-Summary!$E$41)^$A368)</f>
        <v>3.0263905857489454E-35</v>
      </c>
      <c r="D369" s="1" t="str">
        <f>IF(A369&gt;Summary!$E$45,"",C369)</f>
        <v/>
      </c>
      <c r="G369">
        <f t="shared" si="71"/>
        <v>348</v>
      </c>
      <c r="H369">
        <f>Summary!$E$44*(G369-0.5)</f>
        <v>3127.5</v>
      </c>
      <c r="I369" s="1">
        <f>Summary!$E$32-SUM('Crossing Event Calculation'!$J$22:$J368)</f>
        <v>0</v>
      </c>
      <c r="J369" s="1">
        <f t="shared" si="72"/>
        <v>0</v>
      </c>
      <c r="K369" s="27" t="str">
        <f>IF(G369&gt;Summary!$E$45,"",J369)</f>
        <v/>
      </c>
      <c r="N369">
        <f t="shared" si="73"/>
        <v>348</v>
      </c>
      <c r="O369">
        <f>Summary!$E$44*(N369-0.5)</f>
        <v>3127.5</v>
      </c>
      <c r="P369" s="1">
        <f>Summary!$E$32-SUM('Crossing Event Calculation'!$Q$22:$Q368)</f>
        <v>3.0775382242609339E-13</v>
      </c>
      <c r="Q369" s="1">
        <f t="shared" si="74"/>
        <v>2.4407660422238161E-14</v>
      </c>
      <c r="R369" s="27" t="str">
        <f>IF(N369&gt;Summary!$E$45,"",Q369)</f>
        <v/>
      </c>
      <c r="T369">
        <f t="shared" si="75"/>
        <v>348</v>
      </c>
      <c r="U369">
        <f>Summary!$E$44*(T369-0.5)</f>
        <v>3127.5</v>
      </c>
      <c r="V369" s="1">
        <f>Summary!$E$32-SUM('Crossing Event Calculation'!$W$22:$W368)</f>
        <v>8.9706232331288049E-8</v>
      </c>
      <c r="W369" s="1">
        <f t="shared" si="76"/>
        <v>4.0646283891579611E-9</v>
      </c>
      <c r="X369" s="27" t="str">
        <f>IF(T369&gt;Summary!$E$45,"",W369)</f>
        <v/>
      </c>
      <c r="AA369">
        <f t="shared" si="77"/>
        <v>348</v>
      </c>
      <c r="AB369">
        <f>Summary!$F$44*(AA369-0.5)</f>
        <v>2501.9999999999995</v>
      </c>
      <c r="AC369" s="1">
        <f>IF(Summary!F$41=1,0,Summary!$F$31*(Summary!$F$41)*(1-Summary!$F$41)^$A368)</f>
        <v>3.4084542551352867E-35</v>
      </c>
      <c r="AD369" s="1" t="str">
        <f>IF(AA369&gt;Summary!$F$45,"",AC369)</f>
        <v/>
      </c>
      <c r="AG369">
        <f t="shared" si="78"/>
        <v>348</v>
      </c>
      <c r="AH369">
        <f>Summary!$F$44*(AG369-0.5)</f>
        <v>2501.9999999999995</v>
      </c>
      <c r="AI369" s="1">
        <f>Summary!$F$32-SUM('Crossing Event Calculation'!$AJ$22:$AJ368)</f>
        <v>0</v>
      </c>
      <c r="AJ369" s="1">
        <f t="shared" si="81"/>
        <v>0</v>
      </c>
      <c r="AK369" s="27" t="str">
        <f>IF(AG369&gt;Summary!$F$45,"",AJ369)</f>
        <v/>
      </c>
      <c r="AN369">
        <f t="shared" si="79"/>
        <v>348</v>
      </c>
      <c r="AO369">
        <f>Summary!$F$44*(AN369-0.5)</f>
        <v>2501.9999999999995</v>
      </c>
      <c r="AP369" s="1">
        <f>Summary!$F$32-SUM('Crossing Event Calculation'!$AQ$22:$AQ368)</f>
        <v>8.8835627742867018E-10</v>
      </c>
      <c r="AQ369" s="1">
        <f t="shared" si="82"/>
        <v>5.1593941369995717E-11</v>
      </c>
      <c r="AR369" s="27" t="str">
        <f>IF(AN369&gt;Summary!$F$45,"",AQ369)</f>
        <v/>
      </c>
      <c r="AT369">
        <f t="shared" si="80"/>
        <v>348</v>
      </c>
      <c r="AU369">
        <f>Summary!$F$44*(AT369-0.5)</f>
        <v>2501.9999999999995</v>
      </c>
      <c r="AV369" s="1">
        <f>Summary!$F$32-SUM('Crossing Event Calculation'!$AW$22:$AW368)</f>
        <v>5.2233915111998819E-5</v>
      </c>
      <c r="AW369" s="1">
        <f t="shared" si="83"/>
        <v>1.4517181414332991E-6</v>
      </c>
      <c r="AX369" s="27" t="str">
        <f>IF(AT369&gt;Summary!$F$45,"",AW369)</f>
        <v/>
      </c>
    </row>
    <row r="370" spans="1:50">
      <c r="A370">
        <f t="shared" si="70"/>
        <v>349</v>
      </c>
      <c r="B370">
        <f>Summary!$E$44*(A370-0.5)</f>
        <v>3136.5</v>
      </c>
      <c r="C370" s="1">
        <f>IF(Summary!E$41=1,0,Summary!$E$31*(Summary!$E$41)*(1-Summary!$E$41)^$A369)</f>
        <v>2.4211124685991574E-35</v>
      </c>
      <c r="D370" s="1" t="str">
        <f>IF(A370&gt;Summary!$E$45,"",C370)</f>
        <v/>
      </c>
      <c r="G370">
        <f t="shared" si="71"/>
        <v>349</v>
      </c>
      <c r="H370">
        <f>Summary!$E$44*(G370-0.5)</f>
        <v>3136.5</v>
      </c>
      <c r="I370" s="1">
        <f>Summary!$E$32-SUM('Crossing Event Calculation'!$J$22:$J369)</f>
        <v>0</v>
      </c>
      <c r="J370" s="1">
        <f t="shared" si="72"/>
        <v>0</v>
      </c>
      <c r="K370" s="27" t="str">
        <f>IF(G370&gt;Summary!$E$45,"",J370)</f>
        <v/>
      </c>
      <c r="N370">
        <f t="shared" si="73"/>
        <v>349</v>
      </c>
      <c r="O370">
        <f>Summary!$E$44*(N370-0.5)</f>
        <v>3136.5</v>
      </c>
      <c r="P370" s="1">
        <f>Summary!$E$32-SUM('Crossing Event Calculation'!$Q$22:$Q369)</f>
        <v>2.8332891588433995E-13</v>
      </c>
      <c r="Q370" s="1">
        <f t="shared" si="74"/>
        <v>2.2470544515711324E-14</v>
      </c>
      <c r="R370" s="27" t="str">
        <f>IF(N370&gt;Summary!$E$45,"",Q370)</f>
        <v/>
      </c>
      <c r="T370">
        <f t="shared" si="75"/>
        <v>349</v>
      </c>
      <c r="U370">
        <f>Summary!$E$44*(T370-0.5)</f>
        <v>3136.5</v>
      </c>
      <c r="V370" s="1">
        <f>Summary!$E$32-SUM('Crossing Event Calculation'!$W$22:$W369)</f>
        <v>8.5641603919661691E-8</v>
      </c>
      <c r="W370" s="1">
        <f t="shared" si="76"/>
        <v>3.8804583086192844E-9</v>
      </c>
      <c r="X370" s="27" t="str">
        <f>IF(T370&gt;Summary!$E$45,"",W370)</f>
        <v/>
      </c>
      <c r="AA370">
        <f t="shared" si="77"/>
        <v>349</v>
      </c>
      <c r="AB370">
        <f>Summary!$F$44*(AA370-0.5)</f>
        <v>2509.1999999999998</v>
      </c>
      <c r="AC370" s="1">
        <f>IF(Summary!F$41=1,0,Summary!$F$31*(Summary!$F$41)*(1-Summary!$F$41)^$A369)</f>
        <v>2.7267634041082307E-35</v>
      </c>
      <c r="AD370" s="1" t="str">
        <f>IF(AA370&gt;Summary!$F$45,"",AC370)</f>
        <v/>
      </c>
      <c r="AG370">
        <f t="shared" si="78"/>
        <v>349</v>
      </c>
      <c r="AH370">
        <f>Summary!$F$44*(AG370-0.5)</f>
        <v>2509.1999999999998</v>
      </c>
      <c r="AI370" s="1">
        <f>Summary!$F$32-SUM('Crossing Event Calculation'!$AJ$22:$AJ369)</f>
        <v>0</v>
      </c>
      <c r="AJ370" s="1">
        <f t="shared" si="81"/>
        <v>0</v>
      </c>
      <c r="AK370" s="27" t="str">
        <f>IF(AG370&gt;Summary!$F$45,"",AJ370)</f>
        <v/>
      </c>
      <c r="AN370">
        <f t="shared" si="79"/>
        <v>349</v>
      </c>
      <c r="AO370">
        <f>Summary!$F$44*(AN370-0.5)</f>
        <v>2509.1999999999998</v>
      </c>
      <c r="AP370" s="1">
        <f>Summary!$F$32-SUM('Crossing Event Calculation'!$AQ$22:$AQ369)</f>
        <v>8.367623260951973E-10</v>
      </c>
      <c r="AQ370" s="1">
        <f t="shared" si="82"/>
        <v>4.8597468707191406E-11</v>
      </c>
      <c r="AR370" s="27" t="str">
        <f>IF(AN370&gt;Summary!$F$45,"",AQ370)</f>
        <v/>
      </c>
      <c r="AT370">
        <f t="shared" si="80"/>
        <v>349</v>
      </c>
      <c r="AU370">
        <f>Summary!$F$44*(AT370-0.5)</f>
        <v>2509.1999999999998</v>
      </c>
      <c r="AV370" s="1">
        <f>Summary!$F$32-SUM('Crossing Event Calculation'!$AW$22:$AW369)</f>
        <v>5.0782196970522442E-5</v>
      </c>
      <c r="AW370" s="1">
        <f t="shared" si="83"/>
        <v>1.411371068890292E-6</v>
      </c>
      <c r="AX370" s="27" t="str">
        <f>IF(AT370&gt;Summary!$F$45,"",AW370)</f>
        <v/>
      </c>
    </row>
    <row r="371" spans="1:50">
      <c r="A371">
        <f t="shared" si="70"/>
        <v>350</v>
      </c>
      <c r="B371">
        <f>Summary!$E$44*(A371-0.5)</f>
        <v>3145.5</v>
      </c>
      <c r="C371" s="1">
        <f>IF(Summary!E$41=1,0,Summary!$E$31*(Summary!$E$41)*(1-Summary!$E$41)^$A370)</f>
        <v>1.9368899748793263E-35</v>
      </c>
      <c r="D371" s="1" t="str">
        <f>IF(A371&gt;Summary!$E$45,"",C371)</f>
        <v/>
      </c>
      <c r="G371">
        <f t="shared" si="71"/>
        <v>350</v>
      </c>
      <c r="H371">
        <f>Summary!$E$44*(G371-0.5)</f>
        <v>3145.5</v>
      </c>
      <c r="I371" s="1">
        <f>Summary!$E$32-SUM('Crossing Event Calculation'!$J$22:$J370)</f>
        <v>0</v>
      </c>
      <c r="J371" s="1">
        <f t="shared" si="72"/>
        <v>0</v>
      </c>
      <c r="K371" s="27" t="str">
        <f>IF(G371&gt;Summary!$E$45,"",J371)</f>
        <v/>
      </c>
      <c r="N371">
        <f t="shared" si="73"/>
        <v>350</v>
      </c>
      <c r="O371">
        <f>Summary!$E$44*(N371-0.5)</f>
        <v>3145.5</v>
      </c>
      <c r="P371" s="1">
        <f>Summary!$E$32-SUM('Crossing Event Calculation'!$Q$22:$Q370)</f>
        <v>2.6090241078691179E-13</v>
      </c>
      <c r="Q371" s="1">
        <f t="shared" si="74"/>
        <v>2.0691919910627591E-14</v>
      </c>
      <c r="R371" s="27" t="str">
        <f>IF(N371&gt;Summary!$E$45,"",Q371)</f>
        <v/>
      </c>
      <c r="T371">
        <f t="shared" si="75"/>
        <v>350</v>
      </c>
      <c r="U371">
        <f>Summary!$E$44*(T371-0.5)</f>
        <v>3145.5</v>
      </c>
      <c r="V371" s="1">
        <f>Summary!$E$32-SUM('Crossing Event Calculation'!$W$22:$W370)</f>
        <v>8.1761145631631393E-8</v>
      </c>
      <c r="W371" s="1">
        <f t="shared" si="76"/>
        <v>3.7046330564537223E-9</v>
      </c>
      <c r="X371" s="27" t="str">
        <f>IF(T371&gt;Summary!$E$45,"",W371)</f>
        <v/>
      </c>
      <c r="AA371">
        <f t="shared" si="77"/>
        <v>350</v>
      </c>
      <c r="AB371">
        <f>Summary!$F$44*(AA371-0.5)</f>
        <v>2516.3999999999996</v>
      </c>
      <c r="AC371" s="1">
        <f>IF(Summary!F$41=1,0,Summary!$F$31*(Summary!$F$41)*(1-Summary!$F$41)^$A370)</f>
        <v>2.181410723286585E-35</v>
      </c>
      <c r="AD371" s="1" t="str">
        <f>IF(AA371&gt;Summary!$F$45,"",AC371)</f>
        <v/>
      </c>
      <c r="AG371">
        <f t="shared" si="78"/>
        <v>350</v>
      </c>
      <c r="AH371">
        <f>Summary!$F$44*(AG371-0.5)</f>
        <v>2516.3999999999996</v>
      </c>
      <c r="AI371" s="1">
        <f>Summary!$F$32-SUM('Crossing Event Calculation'!$AJ$22:$AJ370)</f>
        <v>0</v>
      </c>
      <c r="AJ371" s="1">
        <f t="shared" si="81"/>
        <v>0</v>
      </c>
      <c r="AK371" s="27" t="str">
        <f>IF(AG371&gt;Summary!$F$45,"",AJ371)</f>
        <v/>
      </c>
      <c r="AN371">
        <f t="shared" si="79"/>
        <v>350</v>
      </c>
      <c r="AO371">
        <f>Summary!$F$44*(AN371-0.5)</f>
        <v>2516.3999999999996</v>
      </c>
      <c r="AP371" s="1">
        <f>Summary!$F$32-SUM('Crossing Event Calculation'!$AQ$22:$AQ370)</f>
        <v>7.8816486670518771E-10</v>
      </c>
      <c r="AQ371" s="1">
        <f t="shared" si="82"/>
        <v>4.5775026254534538E-11</v>
      </c>
      <c r="AR371" s="27" t="str">
        <f>IF(AN371&gt;Summary!$F$45,"",AQ371)</f>
        <v/>
      </c>
      <c r="AT371">
        <f t="shared" si="80"/>
        <v>350</v>
      </c>
      <c r="AU371">
        <f>Summary!$F$44*(AT371-0.5)</f>
        <v>2516.3999999999996</v>
      </c>
      <c r="AV371" s="1">
        <f>Summary!$F$32-SUM('Crossing Event Calculation'!$AW$22:$AW370)</f>
        <v>4.9370825901617899E-5</v>
      </c>
      <c r="AW371" s="1">
        <f t="shared" si="83"/>
        <v>1.3721453478117629E-6</v>
      </c>
      <c r="AX371" s="27" t="str">
        <f>IF(AT371&gt;Summary!$F$45,"",AW371)</f>
        <v/>
      </c>
    </row>
    <row r="372" spans="1:50">
      <c r="A372">
        <f t="shared" si="70"/>
        <v>351</v>
      </c>
      <c r="B372">
        <f>Summary!$E$44*(A372-0.5)</f>
        <v>3154.5</v>
      </c>
      <c r="C372" s="1">
        <f>IF(Summary!E$41=1,0,Summary!$E$31*(Summary!$E$41)*(1-Summary!$E$41)^$A371)</f>
        <v>1.5495119799034608E-35</v>
      </c>
      <c r="D372" s="1" t="str">
        <f>IF(A372&gt;Summary!$E$45,"",C372)</f>
        <v/>
      </c>
      <c r="G372">
        <f t="shared" si="71"/>
        <v>351</v>
      </c>
      <c r="H372">
        <f>Summary!$E$44*(G372-0.5)</f>
        <v>3154.5</v>
      </c>
      <c r="I372" s="1">
        <f>Summary!$E$32-SUM('Crossing Event Calculation'!$J$22:$J371)</f>
        <v>0</v>
      </c>
      <c r="J372" s="1">
        <f t="shared" si="72"/>
        <v>0</v>
      </c>
      <c r="K372" s="27" t="str">
        <f>IF(G372&gt;Summary!$E$45,"",J372)</f>
        <v/>
      </c>
      <c r="N372">
        <f t="shared" si="73"/>
        <v>351</v>
      </c>
      <c r="O372">
        <f>Summary!$E$44*(N372-0.5)</f>
        <v>3154.5</v>
      </c>
      <c r="P372" s="1">
        <f>Summary!$E$32-SUM('Crossing Event Calculation'!$Q$22:$Q371)</f>
        <v>2.4025226252888388E-13</v>
      </c>
      <c r="Q372" s="1">
        <f t="shared" si="74"/>
        <v>1.9054176462382171E-14</v>
      </c>
      <c r="R372" s="27" t="str">
        <f>IF(N372&gt;Summary!$E$45,"",Q372)</f>
        <v/>
      </c>
      <c r="T372">
        <f t="shared" si="75"/>
        <v>351</v>
      </c>
      <c r="U372">
        <f>Summary!$E$44*(T372-0.5)</f>
        <v>3154.5</v>
      </c>
      <c r="V372" s="1">
        <f>Summary!$E$32-SUM('Crossing Event Calculation'!$W$22:$W371)</f>
        <v>7.8056512586854865E-8</v>
      </c>
      <c r="W372" s="1">
        <f t="shared" si="76"/>
        <v>3.5367745225048003E-9</v>
      </c>
      <c r="X372" s="27" t="str">
        <f>IF(T372&gt;Summary!$E$45,"",W372)</f>
        <v/>
      </c>
      <c r="AA372">
        <f t="shared" si="77"/>
        <v>351</v>
      </c>
      <c r="AB372">
        <f>Summary!$F$44*(AA372-0.5)</f>
        <v>2523.6</v>
      </c>
      <c r="AC372" s="1">
        <f>IF(Summary!F$41=1,0,Summary!$F$31*(Summary!$F$41)*(1-Summary!$F$41)^$A371)</f>
        <v>1.7451285786292675E-35</v>
      </c>
      <c r="AD372" s="1" t="str">
        <f>IF(AA372&gt;Summary!$F$45,"",AC372)</f>
        <v/>
      </c>
      <c r="AG372">
        <f t="shared" si="78"/>
        <v>351</v>
      </c>
      <c r="AH372">
        <f>Summary!$F$44*(AG372-0.5)</f>
        <v>2523.6</v>
      </c>
      <c r="AI372" s="1">
        <f>Summary!$F$32-SUM('Crossing Event Calculation'!$AJ$22:$AJ371)</f>
        <v>0</v>
      </c>
      <c r="AJ372" s="1">
        <f t="shared" si="81"/>
        <v>0</v>
      </c>
      <c r="AK372" s="27" t="str">
        <f>IF(AG372&gt;Summary!$F$45,"",AJ372)</f>
        <v/>
      </c>
      <c r="AN372">
        <f t="shared" si="79"/>
        <v>351</v>
      </c>
      <c r="AO372">
        <f>Summary!$F$44*(AN372-0.5)</f>
        <v>2523.6</v>
      </c>
      <c r="AP372" s="1">
        <f>Summary!$F$32-SUM('Crossing Event Calculation'!$AQ$22:$AQ371)</f>
        <v>7.4238981628838019E-10</v>
      </c>
      <c r="AQ372" s="1">
        <f t="shared" si="82"/>
        <v>4.3116503624121769E-11</v>
      </c>
      <c r="AR372" s="27" t="str">
        <f>IF(AN372&gt;Summary!$F$45,"",AQ372)</f>
        <v/>
      </c>
      <c r="AT372">
        <f t="shared" si="80"/>
        <v>351</v>
      </c>
      <c r="AU372">
        <f>Summary!$F$44*(AT372-0.5)</f>
        <v>2523.6</v>
      </c>
      <c r="AV372" s="1">
        <f>Summary!$F$32-SUM('Crossing Event Calculation'!$AW$22:$AW371)</f>
        <v>4.7998680553829054E-5</v>
      </c>
      <c r="AW372" s="1">
        <f t="shared" si="83"/>
        <v>1.3340098128858966E-6</v>
      </c>
      <c r="AX372" s="27" t="str">
        <f>IF(AT372&gt;Summary!$F$45,"",AW372)</f>
        <v/>
      </c>
    </row>
    <row r="373" spans="1:50">
      <c r="A373">
        <f t="shared" si="70"/>
        <v>352</v>
      </c>
      <c r="B373">
        <f>Summary!$E$44*(A373-0.5)</f>
        <v>3163.5</v>
      </c>
      <c r="C373" s="1">
        <f>IF(Summary!E$41=1,0,Summary!$E$31*(Summary!$E$41)*(1-Summary!$E$41)^$A372)</f>
        <v>1.239609583922769E-35</v>
      </c>
      <c r="D373" s="1" t="str">
        <f>IF(A373&gt;Summary!$E$45,"",C373)</f>
        <v/>
      </c>
      <c r="G373">
        <f t="shared" si="71"/>
        <v>352</v>
      </c>
      <c r="H373">
        <f>Summary!$E$44*(G373-0.5)</f>
        <v>3163.5</v>
      </c>
      <c r="I373" s="1">
        <f>Summary!$E$32-SUM('Crossing Event Calculation'!$J$22:$J372)</f>
        <v>0</v>
      </c>
      <c r="J373" s="1">
        <f t="shared" si="72"/>
        <v>0</v>
      </c>
      <c r="K373" s="27" t="str">
        <f>IF(G373&gt;Summary!$E$45,"",J373)</f>
        <v/>
      </c>
      <c r="N373">
        <f t="shared" si="73"/>
        <v>352</v>
      </c>
      <c r="O373">
        <f>Summary!$E$44*(N373-0.5)</f>
        <v>3163.5</v>
      </c>
      <c r="P373" s="1">
        <f>Summary!$E$32-SUM('Crossing Event Calculation'!$Q$22:$Q372)</f>
        <v>2.2115642650533118E-13</v>
      </c>
      <c r="Q373" s="1">
        <f t="shared" si="74"/>
        <v>1.7539704026370279E-14</v>
      </c>
      <c r="R373" s="27" t="str">
        <f>IF(N373&gt;Summary!$E$45,"",Q373)</f>
        <v/>
      </c>
      <c r="T373">
        <f t="shared" si="75"/>
        <v>352</v>
      </c>
      <c r="U373">
        <f>Summary!$E$44*(T373-0.5)</f>
        <v>3163.5</v>
      </c>
      <c r="V373" s="1">
        <f>Summary!$E$32-SUM('Crossing Event Calculation'!$W$22:$W372)</f>
        <v>7.4519738046952E-8</v>
      </c>
      <c r="W373" s="1">
        <f t="shared" si="76"/>
        <v>3.3765217303927605E-9</v>
      </c>
      <c r="X373" s="27" t="str">
        <f>IF(T373&gt;Summary!$E$45,"",W373)</f>
        <v/>
      </c>
      <c r="AA373">
        <f t="shared" si="77"/>
        <v>352</v>
      </c>
      <c r="AB373">
        <f>Summary!$F$44*(AA373-0.5)</f>
        <v>2530.7999999999997</v>
      </c>
      <c r="AC373" s="1">
        <f>IF(Summary!F$41=1,0,Summary!$F$31*(Summary!$F$41)*(1-Summary!$F$41)^$A372)</f>
        <v>1.3961028629034146E-35</v>
      </c>
      <c r="AD373" s="1" t="str">
        <f>IF(AA373&gt;Summary!$F$45,"",AC373)</f>
        <v/>
      </c>
      <c r="AG373">
        <f t="shared" si="78"/>
        <v>352</v>
      </c>
      <c r="AH373">
        <f>Summary!$F$44*(AG373-0.5)</f>
        <v>2530.7999999999997</v>
      </c>
      <c r="AI373" s="1">
        <f>Summary!$F$32-SUM('Crossing Event Calculation'!$AJ$22:$AJ372)</f>
        <v>0</v>
      </c>
      <c r="AJ373" s="1">
        <f t="shared" si="81"/>
        <v>0</v>
      </c>
      <c r="AK373" s="27" t="str">
        <f>IF(AG373&gt;Summary!$F$45,"",AJ373)</f>
        <v/>
      </c>
      <c r="AN373">
        <f t="shared" si="79"/>
        <v>352</v>
      </c>
      <c r="AO373">
        <f>Summary!$F$44*(AN373-0.5)</f>
        <v>2530.7999999999997</v>
      </c>
      <c r="AP373" s="1">
        <f>Summary!$F$32-SUM('Crossing Event Calculation'!$AQ$22:$AQ372)</f>
        <v>6.9927330592634007E-10</v>
      </c>
      <c r="AQ373" s="1">
        <f t="shared" si="82"/>
        <v>4.0612383639584898E-11</v>
      </c>
      <c r="AR373" s="27" t="str">
        <f>IF(AN373&gt;Summary!$F$45,"",AQ373)</f>
        <v/>
      </c>
      <c r="AT373">
        <f t="shared" si="80"/>
        <v>352</v>
      </c>
      <c r="AU373">
        <f>Summary!$F$44*(AT373-0.5)</f>
        <v>2530.7999999999997</v>
      </c>
      <c r="AV373" s="1">
        <f>Summary!$F$32-SUM('Crossing Event Calculation'!$AW$22:$AW372)</f>
        <v>4.6664670740992342E-5</v>
      </c>
      <c r="AW373" s="1">
        <f t="shared" si="83"/>
        <v>1.2969341649664812E-6</v>
      </c>
      <c r="AX373" s="27" t="str">
        <f>IF(AT373&gt;Summary!$F$45,"",AW373)</f>
        <v/>
      </c>
    </row>
    <row r="374" spans="1:50">
      <c r="A374">
        <f t="shared" si="70"/>
        <v>353</v>
      </c>
      <c r="B374">
        <f>Summary!$E$44*(A374-0.5)</f>
        <v>3172.5</v>
      </c>
      <c r="C374" s="1">
        <f>IF(Summary!E$41=1,0,Summary!$E$31*(Summary!$E$41)*(1-Summary!$E$41)^$A373)</f>
        <v>9.9168766713821525E-36</v>
      </c>
      <c r="D374" s="1" t="str">
        <f>IF(A374&gt;Summary!$E$45,"",C374)</f>
        <v/>
      </c>
      <c r="G374">
        <f t="shared" si="71"/>
        <v>353</v>
      </c>
      <c r="H374">
        <f>Summary!$E$44*(G374-0.5)</f>
        <v>3172.5</v>
      </c>
      <c r="I374" s="1">
        <f>Summary!$E$32-SUM('Crossing Event Calculation'!$J$22:$J373)</f>
        <v>0</v>
      </c>
      <c r="J374" s="1">
        <f t="shared" si="72"/>
        <v>0</v>
      </c>
      <c r="K374" s="27" t="str">
        <f>IF(G374&gt;Summary!$E$45,"",J374)</f>
        <v/>
      </c>
      <c r="N374">
        <f t="shared" si="73"/>
        <v>353</v>
      </c>
      <c r="O374">
        <f>Summary!$E$44*(N374-0.5)</f>
        <v>3172.5</v>
      </c>
      <c r="P374" s="1">
        <f>Summary!$E$32-SUM('Crossing Event Calculation'!$Q$22:$Q373)</f>
        <v>2.0361490271625371E-13</v>
      </c>
      <c r="Q374" s="1">
        <f t="shared" si="74"/>
        <v>1.6148502602591914E-14</v>
      </c>
      <c r="R374" s="27" t="str">
        <f>IF(N374&gt;Summary!$E$45,"",Q374)</f>
        <v/>
      </c>
      <c r="T374">
        <f t="shared" si="75"/>
        <v>353</v>
      </c>
      <c r="U374">
        <f>Summary!$E$44*(T374-0.5)</f>
        <v>3172.5</v>
      </c>
      <c r="V374" s="1">
        <f>Summary!$E$32-SUM('Crossing Event Calculation'!$W$22:$W373)</f>
        <v>7.1143216318070301E-8</v>
      </c>
      <c r="W374" s="1">
        <f t="shared" si="76"/>
        <v>3.2235300628223628E-9</v>
      </c>
      <c r="X374" s="27" t="str">
        <f>IF(T374&gt;Summary!$E$45,"",W374)</f>
        <v/>
      </c>
      <c r="AA374">
        <f t="shared" si="77"/>
        <v>353</v>
      </c>
      <c r="AB374">
        <f>Summary!$F$44*(AA374-0.5)</f>
        <v>2537.9999999999995</v>
      </c>
      <c r="AC374" s="1">
        <f>IF(Summary!F$41=1,0,Summary!$F$31*(Summary!$F$41)*(1-Summary!$F$41)^$A373)</f>
        <v>1.1168822903227316E-35</v>
      </c>
      <c r="AD374" s="1" t="str">
        <f>IF(AA374&gt;Summary!$F$45,"",AC374)</f>
        <v/>
      </c>
      <c r="AG374">
        <f t="shared" si="78"/>
        <v>353</v>
      </c>
      <c r="AH374">
        <f>Summary!$F$44*(AG374-0.5)</f>
        <v>2537.9999999999995</v>
      </c>
      <c r="AI374" s="1">
        <f>Summary!$F$32-SUM('Crossing Event Calculation'!$AJ$22:$AJ373)</f>
        <v>0</v>
      </c>
      <c r="AJ374" s="1">
        <f t="shared" si="81"/>
        <v>0</v>
      </c>
      <c r="AK374" s="27" t="str">
        <f>IF(AG374&gt;Summary!$F$45,"",AJ374)</f>
        <v/>
      </c>
      <c r="AN374">
        <f t="shared" si="79"/>
        <v>353</v>
      </c>
      <c r="AO374">
        <f>Summary!$F$44*(AN374-0.5)</f>
        <v>2537.9999999999995</v>
      </c>
      <c r="AP374" s="1">
        <f>Summary!$F$32-SUM('Crossing Event Calculation'!$AQ$22:$AQ373)</f>
        <v>6.58660903596342E-10</v>
      </c>
      <c r="AQ374" s="1">
        <f t="shared" si="82"/>
        <v>3.8253697200430605E-11</v>
      </c>
      <c r="AR374" s="27" t="str">
        <f>IF(AN374&gt;Summary!$F$45,"",AQ374)</f>
        <v/>
      </c>
      <c r="AT374">
        <f t="shared" si="80"/>
        <v>353</v>
      </c>
      <c r="AU374">
        <f>Summary!$F$44*(AT374-0.5)</f>
        <v>2537.9999999999995</v>
      </c>
      <c r="AV374" s="1">
        <f>Summary!$F$32-SUM('Crossing Event Calculation'!$AW$22:$AW373)</f>
        <v>4.5367736576040762E-5</v>
      </c>
      <c r="AW374" s="1">
        <f t="shared" si="83"/>
        <v>1.2608889469990394E-6</v>
      </c>
      <c r="AX374" s="27" t="str">
        <f>IF(AT374&gt;Summary!$F$45,"",AW374)</f>
        <v/>
      </c>
    </row>
    <row r="375" spans="1:50">
      <c r="A375">
        <f t="shared" si="70"/>
        <v>354</v>
      </c>
      <c r="B375">
        <f>Summary!$E$44*(A375-0.5)</f>
        <v>3181.5</v>
      </c>
      <c r="C375" s="1">
        <f>IF(Summary!E$41=1,0,Summary!$E$31*(Summary!$E$41)*(1-Summary!$E$41)^$A374)</f>
        <v>7.9335013371057217E-36</v>
      </c>
      <c r="D375" s="1" t="str">
        <f>IF(A375&gt;Summary!$E$45,"",C375)</f>
        <v/>
      </c>
      <c r="G375">
        <f t="shared" si="71"/>
        <v>354</v>
      </c>
      <c r="H375">
        <f>Summary!$E$44*(G375-0.5)</f>
        <v>3181.5</v>
      </c>
      <c r="I375" s="1">
        <f>Summary!$E$32-SUM('Crossing Event Calculation'!$J$22:$J374)</f>
        <v>0</v>
      </c>
      <c r="J375" s="1">
        <f t="shared" si="72"/>
        <v>0</v>
      </c>
      <c r="K375" s="27" t="str">
        <f>IF(G375&gt;Summary!$E$45,"",J375)</f>
        <v/>
      </c>
      <c r="N375">
        <f t="shared" si="73"/>
        <v>354</v>
      </c>
      <c r="O375">
        <f>Summary!$E$44*(N375-0.5)</f>
        <v>3181.5</v>
      </c>
      <c r="P375" s="1">
        <f>Summary!$E$32-SUM('Crossing Event Calculation'!$Q$22:$Q374)</f>
        <v>1.8751666885918894E-13</v>
      </c>
      <c r="Q375" s="1">
        <f t="shared" si="74"/>
        <v>1.4871767118744681E-14</v>
      </c>
      <c r="R375" s="27" t="str">
        <f>IF(N375&gt;Summary!$E$45,"",Q375)</f>
        <v/>
      </c>
      <c r="T375">
        <f t="shared" si="75"/>
        <v>354</v>
      </c>
      <c r="U375">
        <f>Summary!$E$44*(T375-0.5)</f>
        <v>3181.5</v>
      </c>
      <c r="V375" s="1">
        <f>Summary!$E$32-SUM('Crossing Event Calculation'!$W$22:$W374)</f>
        <v>6.7919686208561814E-8</v>
      </c>
      <c r="W375" s="1">
        <f t="shared" si="76"/>
        <v>3.0774705120430382E-9</v>
      </c>
      <c r="X375" s="27" t="str">
        <f>IF(T375&gt;Summary!$E$45,"",W375)</f>
        <v/>
      </c>
      <c r="AA375">
        <f t="shared" si="77"/>
        <v>354</v>
      </c>
      <c r="AB375">
        <f>Summary!$F$44*(AA375-0.5)</f>
        <v>2545.1999999999998</v>
      </c>
      <c r="AC375" s="1">
        <f>IF(Summary!F$41=1,0,Summary!$F$31*(Summary!$F$41)*(1-Summary!$F$41)^$A374)</f>
        <v>8.9350583225818538E-36</v>
      </c>
      <c r="AD375" s="1" t="str">
        <f>IF(AA375&gt;Summary!$F$45,"",AC375)</f>
        <v/>
      </c>
      <c r="AG375">
        <f t="shared" si="78"/>
        <v>354</v>
      </c>
      <c r="AH375">
        <f>Summary!$F$44*(AG375-0.5)</f>
        <v>2545.1999999999998</v>
      </c>
      <c r="AI375" s="1">
        <f>Summary!$F$32-SUM('Crossing Event Calculation'!$AJ$22:$AJ374)</f>
        <v>0</v>
      </c>
      <c r="AJ375" s="1">
        <f t="shared" si="81"/>
        <v>0</v>
      </c>
      <c r="AK375" s="27" t="str">
        <f>IF(AG375&gt;Summary!$F$45,"",AJ375)</f>
        <v/>
      </c>
      <c r="AN375">
        <f t="shared" si="79"/>
        <v>354</v>
      </c>
      <c r="AO375">
        <f>Summary!$F$44*(AN375-0.5)</f>
        <v>2545.1999999999998</v>
      </c>
      <c r="AP375" s="1">
        <f>Summary!$F$32-SUM('Crossing Event Calculation'!$AQ$22:$AQ374)</f>
        <v>6.2040717008216006E-10</v>
      </c>
      <c r="AQ375" s="1">
        <f t="shared" si="82"/>
        <v>3.6031997490234522E-11</v>
      </c>
      <c r="AR375" s="27" t="str">
        <f>IF(AN375&gt;Summary!$F$45,"",AQ375)</f>
        <v/>
      </c>
      <c r="AT375">
        <f t="shared" si="80"/>
        <v>354</v>
      </c>
      <c r="AU375">
        <f>Summary!$F$44*(AT375-0.5)</f>
        <v>2545.1999999999998</v>
      </c>
      <c r="AV375" s="1">
        <f>Summary!$F$32-SUM('Crossing Event Calculation'!$AW$22:$AW374)</f>
        <v>4.4106847629010737E-5</v>
      </c>
      <c r="AW375" s="1">
        <f t="shared" si="83"/>
        <v>1.2258455206196191E-6</v>
      </c>
      <c r="AX375" s="27" t="str">
        <f>IF(AT375&gt;Summary!$F$45,"",AW375)</f>
        <v/>
      </c>
    </row>
    <row r="376" spans="1:50">
      <c r="A376">
        <f t="shared" si="70"/>
        <v>355</v>
      </c>
      <c r="B376">
        <f>Summary!$E$44*(A376-0.5)</f>
        <v>3190.5</v>
      </c>
      <c r="C376" s="1">
        <f>IF(Summary!E$41=1,0,Summary!$E$31*(Summary!$E$41)*(1-Summary!$E$41)^$A375)</f>
        <v>6.3468010696845795E-36</v>
      </c>
      <c r="D376" s="1" t="str">
        <f>IF(A376&gt;Summary!$E$45,"",C376)</f>
        <v/>
      </c>
      <c r="G376">
        <f t="shared" si="71"/>
        <v>355</v>
      </c>
      <c r="H376">
        <f>Summary!$E$44*(G376-0.5)</f>
        <v>3190.5</v>
      </c>
      <c r="I376" s="1">
        <f>Summary!$E$32-SUM('Crossing Event Calculation'!$J$22:$J375)</f>
        <v>0</v>
      </c>
      <c r="J376" s="1">
        <f t="shared" si="72"/>
        <v>0</v>
      </c>
      <c r="K376" s="27" t="str">
        <f>IF(G376&gt;Summary!$E$45,"",J376)</f>
        <v/>
      </c>
      <c r="N376">
        <f t="shared" si="73"/>
        <v>355</v>
      </c>
      <c r="O376">
        <f>Summary!$E$44*(N376-0.5)</f>
        <v>3190.5</v>
      </c>
      <c r="P376" s="1">
        <f>Summary!$E$32-SUM('Crossing Event Calculation'!$Q$22:$Q375)</f>
        <v>1.7263968032921184E-13</v>
      </c>
      <c r="Q376" s="1">
        <f t="shared" si="74"/>
        <v>1.3691887430223788E-14</v>
      </c>
      <c r="R376" s="27" t="str">
        <f>IF(N376&gt;Summary!$E$45,"",Q376)</f>
        <v/>
      </c>
      <c r="T376">
        <f t="shared" si="75"/>
        <v>355</v>
      </c>
      <c r="U376">
        <f>Summary!$E$44*(T376-0.5)</f>
        <v>3190.5</v>
      </c>
      <c r="V376" s="1">
        <f>Summary!$E$32-SUM('Crossing Event Calculation'!$W$22:$W375)</f>
        <v>6.4842215707905382E-8</v>
      </c>
      <c r="W376" s="1">
        <f t="shared" si="76"/>
        <v>2.9380289856441925E-9</v>
      </c>
      <c r="X376" s="27" t="str">
        <f>IF(T376&gt;Summary!$E$45,"",W376)</f>
        <v/>
      </c>
      <c r="AA376">
        <f t="shared" si="77"/>
        <v>355</v>
      </c>
      <c r="AB376">
        <f>Summary!$F$44*(AA376-0.5)</f>
        <v>2552.3999999999996</v>
      </c>
      <c r="AC376" s="1">
        <f>IF(Summary!F$41=1,0,Summary!$F$31*(Summary!$F$41)*(1-Summary!$F$41)^$A375)</f>
        <v>7.1480466580654846E-36</v>
      </c>
      <c r="AD376" s="1" t="str">
        <f>IF(AA376&gt;Summary!$F$45,"",AC376)</f>
        <v/>
      </c>
      <c r="AG376">
        <f t="shared" si="78"/>
        <v>355</v>
      </c>
      <c r="AH376">
        <f>Summary!$F$44*(AG376-0.5)</f>
        <v>2552.3999999999996</v>
      </c>
      <c r="AI376" s="1">
        <f>Summary!$F$32-SUM('Crossing Event Calculation'!$AJ$22:$AJ375)</f>
        <v>0</v>
      </c>
      <c r="AJ376" s="1">
        <f t="shared" si="81"/>
        <v>0</v>
      </c>
      <c r="AK376" s="27" t="str">
        <f>IF(AG376&gt;Summary!$F$45,"",AJ376)</f>
        <v/>
      </c>
      <c r="AN376">
        <f t="shared" si="79"/>
        <v>355</v>
      </c>
      <c r="AO376">
        <f>Summary!$F$44*(AN376-0.5)</f>
        <v>2552.3999999999996</v>
      </c>
      <c r="AP376" s="1">
        <f>Summary!$F$32-SUM('Crossing Event Calculation'!$AQ$22:$AQ375)</f>
        <v>5.84375214884858E-10</v>
      </c>
      <c r="AQ376" s="1">
        <f t="shared" si="82"/>
        <v>3.3939334184835432E-11</v>
      </c>
      <c r="AR376" s="27" t="str">
        <f>IF(AN376&gt;Summary!$F$45,"",AQ376)</f>
        <v/>
      </c>
      <c r="AT376">
        <f t="shared" si="80"/>
        <v>355</v>
      </c>
      <c r="AU376">
        <f>Summary!$F$44*(AT376-0.5)</f>
        <v>2552.3999999999996</v>
      </c>
      <c r="AV376" s="1">
        <f>Summary!$F$32-SUM('Crossing Event Calculation'!$AW$22:$AW375)</f>
        <v>4.2881002108363653E-5</v>
      </c>
      <c r="AW376" s="1">
        <f t="shared" si="83"/>
        <v>1.1917760434015631E-6</v>
      </c>
      <c r="AX376" s="27" t="str">
        <f>IF(AT376&gt;Summary!$F$45,"",AW376)</f>
        <v/>
      </c>
    </row>
    <row r="377" spans="1:50">
      <c r="A377">
        <f t="shared" si="70"/>
        <v>356</v>
      </c>
      <c r="B377">
        <f>Summary!$E$44*(A377-0.5)</f>
        <v>3199.5</v>
      </c>
      <c r="C377" s="1">
        <f>IF(Summary!E$41=1,0,Summary!$E$31*(Summary!$E$41)*(1-Summary!$E$41)^$A376)</f>
        <v>5.077440855747663E-36</v>
      </c>
      <c r="D377" s="1" t="str">
        <f>IF(A377&gt;Summary!$E$45,"",C377)</f>
        <v/>
      </c>
      <c r="G377">
        <f t="shared" si="71"/>
        <v>356</v>
      </c>
      <c r="H377">
        <f>Summary!$E$44*(G377-0.5)</f>
        <v>3199.5</v>
      </c>
      <c r="I377" s="1">
        <f>Summary!$E$32-SUM('Crossing Event Calculation'!$J$22:$J376)</f>
        <v>0</v>
      </c>
      <c r="J377" s="1">
        <f t="shared" si="72"/>
        <v>0</v>
      </c>
      <c r="K377" s="27" t="str">
        <f>IF(G377&gt;Summary!$E$45,"",J377)</f>
        <v/>
      </c>
      <c r="N377">
        <f t="shared" si="73"/>
        <v>356</v>
      </c>
      <c r="O377">
        <f>Summary!$E$44*(N377-0.5)</f>
        <v>3199.5</v>
      </c>
      <c r="P377" s="1">
        <f>Summary!$E$32-SUM('Crossing Event Calculation'!$Q$22:$Q376)</f>
        <v>1.5898393712632242E-13</v>
      </c>
      <c r="Q377" s="1">
        <f t="shared" si="74"/>
        <v>1.2608863537029237E-14</v>
      </c>
      <c r="R377" s="27" t="str">
        <f>IF(N377&gt;Summary!$E$45,"",Q377)</f>
        <v/>
      </c>
      <c r="T377">
        <f t="shared" si="75"/>
        <v>356</v>
      </c>
      <c r="U377">
        <f>Summary!$E$44*(T377-0.5)</f>
        <v>3199.5</v>
      </c>
      <c r="V377" s="1">
        <f>Summary!$E$32-SUM('Crossing Event Calculation'!$W$22:$W376)</f>
        <v>6.1904186776651215E-8</v>
      </c>
      <c r="W377" s="1">
        <f t="shared" si="76"/>
        <v>2.8049056173809827E-9</v>
      </c>
      <c r="X377" s="27" t="str">
        <f>IF(T377&gt;Summary!$E$45,"",W377)</f>
        <v/>
      </c>
      <c r="AA377">
        <f t="shared" si="77"/>
        <v>356</v>
      </c>
      <c r="AB377">
        <f>Summary!$F$44*(AA377-0.5)</f>
        <v>2559.6</v>
      </c>
      <c r="AC377" s="1">
        <f>IF(Summary!F$41=1,0,Summary!$F$31*(Summary!$F$41)*(1-Summary!$F$41)^$A376)</f>
        <v>5.7184373264523876E-36</v>
      </c>
      <c r="AD377" s="1" t="str">
        <f>IF(AA377&gt;Summary!$F$45,"",AC377)</f>
        <v/>
      </c>
      <c r="AG377">
        <f t="shared" si="78"/>
        <v>356</v>
      </c>
      <c r="AH377">
        <f>Summary!$F$44*(AG377-0.5)</f>
        <v>2559.6</v>
      </c>
      <c r="AI377" s="1">
        <f>Summary!$F$32-SUM('Crossing Event Calculation'!$AJ$22:$AJ376)</f>
        <v>0</v>
      </c>
      <c r="AJ377" s="1">
        <f t="shared" si="81"/>
        <v>0</v>
      </c>
      <c r="AK377" s="27" t="str">
        <f>IF(AG377&gt;Summary!$F$45,"",AJ377)</f>
        <v/>
      </c>
      <c r="AN377">
        <f t="shared" si="79"/>
        <v>356</v>
      </c>
      <c r="AO377">
        <f>Summary!$F$44*(AN377-0.5)</f>
        <v>2559.6</v>
      </c>
      <c r="AP377" s="1">
        <f>Summary!$F$32-SUM('Crossing Event Calculation'!$AQ$22:$AQ376)</f>
        <v>5.5043591906667189E-10</v>
      </c>
      <c r="AQ377" s="1">
        <f t="shared" si="82"/>
        <v>3.1968208316674911E-11</v>
      </c>
      <c r="AR377" s="27" t="str">
        <f>IF(AN377&gt;Summary!$F$45,"",AQ377)</f>
        <v/>
      </c>
      <c r="AT377">
        <f t="shared" si="80"/>
        <v>356</v>
      </c>
      <c r="AU377">
        <f>Summary!$F$44*(AT377-0.5)</f>
        <v>2559.6</v>
      </c>
      <c r="AV377" s="1">
        <f>Summary!$F$32-SUM('Crossing Event Calculation'!$AW$22:$AW376)</f>
        <v>4.1689226064955953E-5</v>
      </c>
      <c r="AW377" s="1">
        <f t="shared" si="83"/>
        <v>1.1586534467317392E-6</v>
      </c>
      <c r="AX377" s="27" t="str">
        <f>IF(AT377&gt;Summary!$F$45,"",AW377)</f>
        <v/>
      </c>
    </row>
    <row r="378" spans="1:50">
      <c r="A378">
        <f t="shared" si="70"/>
        <v>357</v>
      </c>
      <c r="B378">
        <f>Summary!$E$44*(A378-0.5)</f>
        <v>3208.5</v>
      </c>
      <c r="C378" s="1">
        <f>IF(Summary!E$41=1,0,Summary!$E$31*(Summary!$E$41)*(1-Summary!$E$41)^$A377)</f>
        <v>4.0619526845981317E-36</v>
      </c>
      <c r="D378" s="1" t="str">
        <f>IF(A378&gt;Summary!$E$45,"",C378)</f>
        <v/>
      </c>
      <c r="G378">
        <f t="shared" si="71"/>
        <v>357</v>
      </c>
      <c r="H378">
        <f>Summary!$E$44*(G378-0.5)</f>
        <v>3208.5</v>
      </c>
      <c r="I378" s="1">
        <f>Summary!$E$32-SUM('Crossing Event Calculation'!$J$22:$J377)</f>
        <v>0</v>
      </c>
      <c r="J378" s="1">
        <f t="shared" si="72"/>
        <v>0</v>
      </c>
      <c r="K378" s="27" t="str">
        <f>IF(G378&gt;Summary!$E$45,"",J378)</f>
        <v/>
      </c>
      <c r="N378">
        <f t="shared" si="73"/>
        <v>357</v>
      </c>
      <c r="O378">
        <f>Summary!$E$44*(N378-0.5)</f>
        <v>3208.5</v>
      </c>
      <c r="P378" s="1">
        <f>Summary!$E$32-SUM('Crossing Event Calculation'!$Q$22:$Q377)</f>
        <v>1.4632739464559563E-13</v>
      </c>
      <c r="Q378" s="1">
        <f t="shared" si="74"/>
        <v>1.160508529455624E-14</v>
      </c>
      <c r="R378" s="27" t="str">
        <f>IF(N378&gt;Summary!$E$45,"",Q378)</f>
        <v/>
      </c>
      <c r="T378">
        <f t="shared" si="75"/>
        <v>357</v>
      </c>
      <c r="U378">
        <f>Summary!$E$44*(T378-0.5)</f>
        <v>3208.5</v>
      </c>
      <c r="V378" s="1">
        <f>Summary!$E$32-SUM('Crossing Event Calculation'!$W$22:$W377)</f>
        <v>5.9099281135566173E-8</v>
      </c>
      <c r="W378" s="1">
        <f t="shared" si="76"/>
        <v>2.6778141232743114E-9</v>
      </c>
      <c r="X378" s="27" t="str">
        <f>IF(T378&gt;Summary!$E$45,"",W378)</f>
        <v/>
      </c>
      <c r="AA378">
        <f t="shared" si="77"/>
        <v>357</v>
      </c>
      <c r="AB378">
        <f>Summary!$F$44*(AA378-0.5)</f>
        <v>2566.7999999999997</v>
      </c>
      <c r="AC378" s="1">
        <f>IF(Summary!F$41=1,0,Summary!$F$31*(Summary!$F$41)*(1-Summary!$F$41)^$A377)</f>
        <v>4.5747498611619113E-36</v>
      </c>
      <c r="AD378" s="1" t="str">
        <f>IF(AA378&gt;Summary!$F$45,"",AC378)</f>
        <v/>
      </c>
      <c r="AG378">
        <f t="shared" si="78"/>
        <v>357</v>
      </c>
      <c r="AH378">
        <f>Summary!$F$44*(AG378-0.5)</f>
        <v>2566.7999999999997</v>
      </c>
      <c r="AI378" s="1">
        <f>Summary!$F$32-SUM('Crossing Event Calculation'!$AJ$22:$AJ377)</f>
        <v>0</v>
      </c>
      <c r="AJ378" s="1">
        <f t="shared" si="81"/>
        <v>0</v>
      </c>
      <c r="AK378" s="27" t="str">
        <f>IF(AG378&gt;Summary!$F$45,"",AJ378)</f>
        <v/>
      </c>
      <c r="AN378">
        <f t="shared" si="79"/>
        <v>357</v>
      </c>
      <c r="AO378">
        <f>Summary!$F$44*(AN378-0.5)</f>
        <v>2566.7999999999997</v>
      </c>
      <c r="AP378" s="1">
        <f>Summary!$F$32-SUM('Crossing Event Calculation'!$AQ$22:$AQ377)</f>
        <v>5.1846771320640528E-10</v>
      </c>
      <c r="AQ378" s="1">
        <f t="shared" si="82"/>
        <v>3.0111559378894443E-11</v>
      </c>
      <c r="AR378" s="27" t="str">
        <f>IF(AN378&gt;Summary!$F$45,"",AQ378)</f>
        <v/>
      </c>
      <c r="AT378">
        <f t="shared" si="80"/>
        <v>357</v>
      </c>
      <c r="AU378">
        <f>Summary!$F$44*(AT378-0.5)</f>
        <v>2566.7999999999997</v>
      </c>
      <c r="AV378" s="1">
        <f>Summary!$F$32-SUM('Crossing Event Calculation'!$AW$22:$AW377)</f>
        <v>4.0530572618213689E-5</v>
      </c>
      <c r="AW378" s="1">
        <f t="shared" si="83"/>
        <v>1.1264514143038926E-6</v>
      </c>
      <c r="AX378" s="27" t="str">
        <f>IF(AT378&gt;Summary!$F$45,"",AW378)</f>
        <v/>
      </c>
    </row>
    <row r="379" spans="1:50">
      <c r="A379">
        <f t="shared" si="70"/>
        <v>358</v>
      </c>
      <c r="B379">
        <f>Summary!$E$44*(A379-0.5)</f>
        <v>3217.5</v>
      </c>
      <c r="C379" s="1">
        <f>IF(Summary!E$41=1,0,Summary!$E$31*(Summary!$E$41)*(1-Summary!$E$41)^$A378)</f>
        <v>3.2495621476785048E-36</v>
      </c>
      <c r="D379" s="1" t="str">
        <f>IF(A379&gt;Summary!$E$45,"",C379)</f>
        <v/>
      </c>
      <c r="G379">
        <f t="shared" si="71"/>
        <v>358</v>
      </c>
      <c r="H379">
        <f>Summary!$E$44*(G379-0.5)</f>
        <v>3217.5</v>
      </c>
      <c r="I379" s="1">
        <f>Summary!$E$32-SUM('Crossing Event Calculation'!$J$22:$J378)</f>
        <v>0</v>
      </c>
      <c r="J379" s="1">
        <f t="shared" si="72"/>
        <v>0</v>
      </c>
      <c r="K379" s="27" t="str">
        <f>IF(G379&gt;Summary!$E$45,"",J379)</f>
        <v/>
      </c>
      <c r="N379">
        <f t="shared" si="73"/>
        <v>358</v>
      </c>
      <c r="O379">
        <f>Summary!$E$44*(N379-0.5)</f>
        <v>3217.5</v>
      </c>
      <c r="P379" s="1">
        <f>Summary!$E$32-SUM('Crossing Event Calculation'!$Q$22:$Q378)</f>
        <v>1.3467005288703149E-13</v>
      </c>
      <c r="Q379" s="1">
        <f t="shared" si="74"/>
        <v>1.0680552702804793E-14</v>
      </c>
      <c r="R379" s="27" t="str">
        <f>IF(N379&gt;Summary!$E$45,"",Q379)</f>
        <v/>
      </c>
      <c r="T379">
        <f t="shared" si="75"/>
        <v>358</v>
      </c>
      <c r="U379">
        <f>Summary!$E$44*(T379-0.5)</f>
        <v>3217.5</v>
      </c>
      <c r="V379" s="1">
        <f>Summary!$E$32-SUM('Crossing Event Calculation'!$W$22:$W378)</f>
        <v>5.6421467053979768E-8</v>
      </c>
      <c r="W379" s="1">
        <f t="shared" si="76"/>
        <v>2.5564812029850399E-9</v>
      </c>
      <c r="X379" s="27" t="str">
        <f>IF(T379&gt;Summary!$E$45,"",W379)</f>
        <v/>
      </c>
      <c r="AA379">
        <f t="shared" si="77"/>
        <v>358</v>
      </c>
      <c r="AB379">
        <f>Summary!$F$44*(AA379-0.5)</f>
        <v>2573.9999999999995</v>
      </c>
      <c r="AC379" s="1">
        <f>IF(Summary!F$41=1,0,Summary!$F$31*(Summary!$F$41)*(1-Summary!$F$41)^$A378)</f>
        <v>3.6597998889295287E-36</v>
      </c>
      <c r="AD379" s="1" t="str">
        <f>IF(AA379&gt;Summary!$F$45,"",AC379)</f>
        <v/>
      </c>
      <c r="AG379">
        <f t="shared" si="78"/>
        <v>358</v>
      </c>
      <c r="AH379">
        <f>Summary!$F$44*(AG379-0.5)</f>
        <v>2573.9999999999995</v>
      </c>
      <c r="AI379" s="1">
        <f>Summary!$F$32-SUM('Crossing Event Calculation'!$AJ$22:$AJ378)</f>
        <v>0</v>
      </c>
      <c r="AJ379" s="1">
        <f t="shared" si="81"/>
        <v>0</v>
      </c>
      <c r="AK379" s="27" t="str">
        <f>IF(AG379&gt;Summary!$F$45,"",AJ379)</f>
        <v/>
      </c>
      <c r="AN379">
        <f t="shared" si="79"/>
        <v>358</v>
      </c>
      <c r="AO379">
        <f>Summary!$F$44*(AN379-0.5)</f>
        <v>2573.9999999999995</v>
      </c>
      <c r="AP379" s="1">
        <f>Summary!$F$32-SUM('Crossing Event Calculation'!$AQ$22:$AQ378)</f>
        <v>4.8835613331021932E-10</v>
      </c>
      <c r="AQ379" s="1">
        <f t="shared" si="82"/>
        <v>2.8362739533529528E-11</v>
      </c>
      <c r="AR379" s="27" t="str">
        <f>IF(AN379&gt;Summary!$F$45,"",AQ379)</f>
        <v/>
      </c>
      <c r="AT379">
        <f t="shared" si="80"/>
        <v>358</v>
      </c>
      <c r="AU379">
        <f>Summary!$F$44*(AT379-0.5)</f>
        <v>2573.9999999999995</v>
      </c>
      <c r="AV379" s="1">
        <f>Summary!$F$32-SUM('Crossing Event Calculation'!$AW$22:$AW378)</f>
        <v>3.9404121203956421E-5</v>
      </c>
      <c r="AW379" s="1">
        <f t="shared" si="83"/>
        <v>1.0951443612136903E-6</v>
      </c>
      <c r="AX379" s="27" t="str">
        <f>IF(AT379&gt;Summary!$F$45,"",AW379)</f>
        <v/>
      </c>
    </row>
    <row r="380" spans="1:50">
      <c r="A380">
        <f t="shared" si="70"/>
        <v>359</v>
      </c>
      <c r="B380">
        <f>Summary!$E$44*(A380-0.5)</f>
        <v>3226.5</v>
      </c>
      <c r="C380" s="1">
        <f>IF(Summary!E$41=1,0,Summary!$E$31*(Summary!$E$41)*(1-Summary!$E$41)^$A379)</f>
        <v>2.5996497181428043E-36</v>
      </c>
      <c r="D380" s="1" t="str">
        <f>IF(A380&gt;Summary!$E$45,"",C380)</f>
        <v/>
      </c>
      <c r="G380">
        <f t="shared" si="71"/>
        <v>359</v>
      </c>
      <c r="H380">
        <f>Summary!$E$44*(G380-0.5)</f>
        <v>3226.5</v>
      </c>
      <c r="I380" s="1">
        <f>Summary!$E$32-SUM('Crossing Event Calculation'!$J$22:$J379)</f>
        <v>0</v>
      </c>
      <c r="J380" s="1">
        <f t="shared" si="72"/>
        <v>0</v>
      </c>
      <c r="K380" s="27" t="str">
        <f>IF(G380&gt;Summary!$E$45,"",J380)</f>
        <v/>
      </c>
      <c r="N380">
        <f t="shared" si="73"/>
        <v>359</v>
      </c>
      <c r="O380">
        <f>Summary!$E$44*(N380-0.5)</f>
        <v>3226.5</v>
      </c>
      <c r="P380" s="1">
        <f>Summary!$E$32-SUM('Crossing Event Calculation'!$Q$22:$Q379)</f>
        <v>1.2401191185062999E-13</v>
      </c>
      <c r="Q380" s="1">
        <f t="shared" si="74"/>
        <v>9.8352657617749001E-15</v>
      </c>
      <c r="R380" s="27" t="str">
        <f>IF(N380&gt;Summary!$E$45,"",Q380)</f>
        <v/>
      </c>
      <c r="T380">
        <f t="shared" si="75"/>
        <v>359</v>
      </c>
      <c r="U380">
        <f>Summary!$E$44*(T380-0.5)</f>
        <v>3226.5</v>
      </c>
      <c r="V380" s="1">
        <f>Summary!$E$32-SUM('Crossing Event Calculation'!$W$22:$W379)</f>
        <v>5.386498580506327E-8</v>
      </c>
      <c r="W380" s="1">
        <f t="shared" si="76"/>
        <v>2.4406459260967945E-9</v>
      </c>
      <c r="X380" s="27" t="str">
        <f>IF(T380&gt;Summary!$E$45,"",W380)</f>
        <v/>
      </c>
      <c r="AA380">
        <f t="shared" si="77"/>
        <v>359</v>
      </c>
      <c r="AB380">
        <f>Summary!$F$44*(AA380-0.5)</f>
        <v>2581.1999999999998</v>
      </c>
      <c r="AC380" s="1">
        <f>IF(Summary!F$41=1,0,Summary!$F$31*(Summary!$F$41)*(1-Summary!$F$41)^$A379)</f>
        <v>2.9278399111436231E-36</v>
      </c>
      <c r="AD380" s="1" t="str">
        <f>IF(AA380&gt;Summary!$F$45,"",AC380)</f>
        <v/>
      </c>
      <c r="AG380">
        <f t="shared" si="78"/>
        <v>359</v>
      </c>
      <c r="AH380">
        <f>Summary!$F$44*(AG380-0.5)</f>
        <v>2581.1999999999998</v>
      </c>
      <c r="AI380" s="1">
        <f>Summary!$F$32-SUM('Crossing Event Calculation'!$AJ$22:$AJ379)</f>
        <v>0</v>
      </c>
      <c r="AJ380" s="1">
        <f t="shared" si="81"/>
        <v>0</v>
      </c>
      <c r="AK380" s="27" t="str">
        <f>IF(AG380&gt;Summary!$F$45,"",AJ380)</f>
        <v/>
      </c>
      <c r="AN380">
        <f t="shared" si="79"/>
        <v>359</v>
      </c>
      <c r="AO380">
        <f>Summary!$F$44*(AN380-0.5)</f>
        <v>2581.1999999999998</v>
      </c>
      <c r="AP380" s="1">
        <f>Summary!$F$32-SUM('Crossing Event Calculation'!$AQ$22:$AQ379)</f>
        <v>4.5999337672242291E-10</v>
      </c>
      <c r="AQ380" s="1">
        <f t="shared" si="82"/>
        <v>2.6715487819703793E-11</v>
      </c>
      <c r="AR380" s="27" t="str">
        <f>IF(AN380&gt;Summary!$F$45,"",AQ380)</f>
        <v/>
      </c>
      <c r="AT380">
        <f t="shared" si="80"/>
        <v>359</v>
      </c>
      <c r="AU380">
        <f>Summary!$F$44*(AT380-0.5)</f>
        <v>2581.1999999999998</v>
      </c>
      <c r="AV380" s="1">
        <f>Summary!$F$32-SUM('Crossing Event Calculation'!$AW$22:$AW379)</f>
        <v>3.8308976842760245E-5</v>
      </c>
      <c r="AW380" s="1">
        <f t="shared" si="83"/>
        <v>1.0647074136246004E-6</v>
      </c>
      <c r="AX380" s="27" t="str">
        <f>IF(AT380&gt;Summary!$F$45,"",AW380)</f>
        <v/>
      </c>
    </row>
    <row r="381" spans="1:50">
      <c r="A381">
        <f t="shared" si="70"/>
        <v>360</v>
      </c>
      <c r="B381">
        <f>Summary!$E$44*(A381-0.5)</f>
        <v>3235.5</v>
      </c>
      <c r="C381" s="1">
        <f>IF(Summary!E$41=1,0,Summary!$E$31*(Summary!$E$41)*(1-Summary!$E$41)^$A380)</f>
        <v>2.0797197745142441E-36</v>
      </c>
      <c r="D381" s="1" t="str">
        <f>IF(A381&gt;Summary!$E$45,"",C381)</f>
        <v/>
      </c>
      <c r="G381">
        <f t="shared" si="71"/>
        <v>360</v>
      </c>
      <c r="H381">
        <f>Summary!$E$44*(G381-0.5)</f>
        <v>3235.5</v>
      </c>
      <c r="I381" s="1">
        <f>Summary!$E$32-SUM('Crossing Event Calculation'!$J$22:$J380)</f>
        <v>0</v>
      </c>
      <c r="J381" s="1">
        <f t="shared" si="72"/>
        <v>0</v>
      </c>
      <c r="K381" s="27" t="str">
        <f>IF(G381&gt;Summary!$E$45,"",J381)</f>
        <v/>
      </c>
      <c r="N381">
        <f t="shared" si="73"/>
        <v>360</v>
      </c>
      <c r="O381">
        <f>Summary!$E$44*(N381-0.5)</f>
        <v>3235.5</v>
      </c>
      <c r="P381" s="1">
        <f>Summary!$E$32-SUM('Crossing Event Calculation'!$Q$22:$Q380)</f>
        <v>1.1413092693146609E-13</v>
      </c>
      <c r="Q381" s="1">
        <f t="shared" si="74"/>
        <v>9.0516143268617705E-15</v>
      </c>
      <c r="R381" s="27" t="str">
        <f>IF(N381&gt;Summary!$E$45,"",Q381)</f>
        <v/>
      </c>
      <c r="T381">
        <f t="shared" si="75"/>
        <v>360</v>
      </c>
      <c r="U381">
        <f>Summary!$E$44*(T381-0.5)</f>
        <v>3235.5</v>
      </c>
      <c r="V381" s="1">
        <f>Summary!$E$32-SUM('Crossing Event Calculation'!$W$22:$W380)</f>
        <v>5.1424339897465643E-8</v>
      </c>
      <c r="W381" s="1">
        <f t="shared" si="76"/>
        <v>2.3300591988862764E-9</v>
      </c>
      <c r="X381" s="27" t="str">
        <f>IF(T381&gt;Summary!$E$45,"",W381)</f>
        <v/>
      </c>
      <c r="AA381">
        <f t="shared" si="77"/>
        <v>360</v>
      </c>
      <c r="AB381">
        <f>Summary!$F$44*(AA381-0.5)</f>
        <v>2588.3999999999996</v>
      </c>
      <c r="AC381" s="1">
        <f>IF(Summary!F$41=1,0,Summary!$F$31*(Summary!$F$41)*(1-Summary!$F$41)^$A380)</f>
        <v>2.3422719289148992E-36</v>
      </c>
      <c r="AD381" s="1" t="str">
        <f>IF(AA381&gt;Summary!$F$45,"",AC381)</f>
        <v/>
      </c>
      <c r="AG381">
        <f t="shared" si="78"/>
        <v>360</v>
      </c>
      <c r="AH381">
        <f>Summary!$F$44*(AG381-0.5)</f>
        <v>2588.3999999999996</v>
      </c>
      <c r="AI381" s="1">
        <f>Summary!$F$32-SUM('Crossing Event Calculation'!$AJ$22:$AJ380)</f>
        <v>0</v>
      </c>
      <c r="AJ381" s="1">
        <f t="shared" si="81"/>
        <v>0</v>
      </c>
      <c r="AK381" s="27" t="str">
        <f>IF(AG381&gt;Summary!$F$45,"",AJ381)</f>
        <v/>
      </c>
      <c r="AN381">
        <f t="shared" si="79"/>
        <v>360</v>
      </c>
      <c r="AO381">
        <f>Summary!$F$44*(AN381-0.5)</f>
        <v>2588.3999999999996</v>
      </c>
      <c r="AP381" s="1">
        <f>Summary!$F$32-SUM('Crossing Event Calculation'!$AQ$22:$AQ380)</f>
        <v>4.3327785803626284E-10</v>
      </c>
      <c r="AQ381" s="1">
        <f t="shared" si="82"/>
        <v>2.5163904361823132E-11</v>
      </c>
      <c r="AR381" s="27" t="str">
        <f>IF(AN381&gt;Summary!$F$45,"",AQ381)</f>
        <v/>
      </c>
      <c r="AT381">
        <f t="shared" si="80"/>
        <v>360</v>
      </c>
      <c r="AU381">
        <f>Summary!$F$44*(AT381-0.5)</f>
        <v>2588.3999999999996</v>
      </c>
      <c r="AV381" s="1">
        <f>Summary!$F$32-SUM('Crossing Event Calculation'!$AW$22:$AW380)</f>
        <v>3.7244269429081989E-5</v>
      </c>
      <c r="AW381" s="1">
        <f t="shared" si="83"/>
        <v>1.0351163890107822E-6</v>
      </c>
      <c r="AX381" s="27" t="str">
        <f>IF(AT381&gt;Summary!$F$45,"",AW381)</f>
        <v/>
      </c>
    </row>
    <row r="382" spans="1:50">
      <c r="A382">
        <f t="shared" si="70"/>
        <v>361</v>
      </c>
      <c r="B382">
        <f>Summary!$E$44*(A382-0.5)</f>
        <v>3244.5</v>
      </c>
      <c r="C382" s="1">
        <f>IF(Summary!E$41=1,0,Summary!$E$31*(Summary!$E$41)*(1-Summary!$E$41)^$A381)</f>
        <v>1.6637758196113956E-36</v>
      </c>
      <c r="D382" s="1" t="str">
        <f>IF(A382&gt;Summary!$E$45,"",C382)</f>
        <v/>
      </c>
      <c r="G382">
        <f t="shared" si="71"/>
        <v>361</v>
      </c>
      <c r="H382">
        <f>Summary!$E$44*(G382-0.5)</f>
        <v>3244.5</v>
      </c>
      <c r="I382" s="1">
        <f>Summary!$E$32-SUM('Crossing Event Calculation'!$J$22:$J381)</f>
        <v>0</v>
      </c>
      <c r="J382" s="1">
        <f t="shared" si="72"/>
        <v>0</v>
      </c>
      <c r="K382" s="27" t="str">
        <f>IF(G382&gt;Summary!$E$45,"",J382)</f>
        <v/>
      </c>
      <c r="N382">
        <f t="shared" si="73"/>
        <v>361</v>
      </c>
      <c r="O382">
        <f>Summary!$E$44*(N382-0.5)</f>
        <v>3244.5</v>
      </c>
      <c r="P382" s="1">
        <f>Summary!$E$32-SUM('Crossing Event Calculation'!$Q$22:$Q381)</f>
        <v>1.0502709812953981E-13</v>
      </c>
      <c r="Q382" s="1">
        <f t="shared" si="74"/>
        <v>8.3295983980654044E-15</v>
      </c>
      <c r="R382" s="27" t="str">
        <f>IF(N382&gt;Summary!$E$45,"",Q382)</f>
        <v/>
      </c>
      <c r="T382">
        <f t="shared" si="75"/>
        <v>361</v>
      </c>
      <c r="U382">
        <f>Summary!$E$44*(T382-0.5)</f>
        <v>3244.5</v>
      </c>
      <c r="V382" s="1">
        <f>Summary!$E$32-SUM('Crossing Event Calculation'!$W$22:$W381)</f>
        <v>4.9094280751837971E-8</v>
      </c>
      <c r="W382" s="1">
        <f t="shared" si="76"/>
        <v>2.2244832059412234E-9</v>
      </c>
      <c r="X382" s="27" t="str">
        <f>IF(T382&gt;Summary!$E$45,"",W382)</f>
        <v/>
      </c>
      <c r="AA382">
        <f t="shared" si="77"/>
        <v>361</v>
      </c>
      <c r="AB382">
        <f>Summary!$F$44*(AA382-0.5)</f>
        <v>2595.6</v>
      </c>
      <c r="AC382" s="1">
        <f>IF(Summary!F$41=1,0,Summary!$F$31*(Summary!$F$41)*(1-Summary!$F$41)^$A381)</f>
        <v>1.8738175431319197E-36</v>
      </c>
      <c r="AD382" s="1" t="str">
        <f>IF(AA382&gt;Summary!$F$45,"",AC382)</f>
        <v/>
      </c>
      <c r="AG382">
        <f t="shared" si="78"/>
        <v>361</v>
      </c>
      <c r="AH382">
        <f>Summary!$F$44*(AG382-0.5)</f>
        <v>2595.6</v>
      </c>
      <c r="AI382" s="1">
        <f>Summary!$F$32-SUM('Crossing Event Calculation'!$AJ$22:$AJ381)</f>
        <v>0</v>
      </c>
      <c r="AJ382" s="1">
        <f t="shared" si="81"/>
        <v>0</v>
      </c>
      <c r="AK382" s="27" t="str">
        <f>IF(AG382&gt;Summary!$F$45,"",AJ382)</f>
        <v/>
      </c>
      <c r="AN382">
        <f t="shared" si="79"/>
        <v>361</v>
      </c>
      <c r="AO382">
        <f>Summary!$F$44*(AN382-0.5)</f>
        <v>2595.6</v>
      </c>
      <c r="AP382" s="1">
        <f>Summary!$F$32-SUM('Crossing Event Calculation'!$AQ$22:$AQ381)</f>
        <v>4.0811398704931889E-10</v>
      </c>
      <c r="AQ382" s="1">
        <f t="shared" si="82"/>
        <v>2.3702437473672765E-11</v>
      </c>
      <c r="AR382" s="27" t="str">
        <f>IF(AN382&gt;Summary!$F$45,"",AQ382)</f>
        <v/>
      </c>
      <c r="AT382">
        <f t="shared" si="80"/>
        <v>361</v>
      </c>
      <c r="AU382">
        <f>Summary!$F$44*(AT382-0.5)</f>
        <v>2595.6</v>
      </c>
      <c r="AV382" s="1">
        <f>Summary!$F$32-SUM('Crossing Event Calculation'!$AW$22:$AW381)</f>
        <v>3.6209153040034359E-5</v>
      </c>
      <c r="AW382" s="1">
        <f t="shared" si="83"/>
        <v>1.0063477769461242E-6</v>
      </c>
      <c r="AX382" s="27" t="str">
        <f>IF(AT382&gt;Summary!$F$45,"",AW382)</f>
        <v/>
      </c>
    </row>
    <row r="383" spans="1:50">
      <c r="A383">
        <f t="shared" si="70"/>
        <v>362</v>
      </c>
      <c r="B383">
        <f>Summary!$E$44*(A383-0.5)</f>
        <v>3253.5</v>
      </c>
      <c r="C383" s="1">
        <f>IF(Summary!E$41=1,0,Summary!$E$31*(Summary!$E$41)*(1-Summary!$E$41)^$A382)</f>
        <v>1.3310206556891163E-36</v>
      </c>
      <c r="D383" s="1" t="str">
        <f>IF(A383&gt;Summary!$E$45,"",C383)</f>
        <v/>
      </c>
      <c r="G383">
        <f t="shared" si="71"/>
        <v>362</v>
      </c>
      <c r="H383">
        <f>Summary!$E$44*(G383-0.5)</f>
        <v>3253.5</v>
      </c>
      <c r="I383" s="1">
        <f>Summary!$E$32-SUM('Crossing Event Calculation'!$J$22:$J382)</f>
        <v>0</v>
      </c>
      <c r="J383" s="1">
        <f t="shared" si="72"/>
        <v>0</v>
      </c>
      <c r="K383" s="27" t="str">
        <f>IF(G383&gt;Summary!$E$45,"",J383)</f>
        <v/>
      </c>
      <c r="N383">
        <f t="shared" si="73"/>
        <v>362</v>
      </c>
      <c r="O383">
        <f>Summary!$E$44*(N383-0.5)</f>
        <v>3253.5</v>
      </c>
      <c r="P383" s="1">
        <f>Summary!$E$32-SUM('Crossing Event Calculation'!$Q$22:$Q382)</f>
        <v>9.6700425444851135E-14</v>
      </c>
      <c r="Q383" s="1">
        <f t="shared" si="74"/>
        <v>7.6692179753858003E-15</v>
      </c>
      <c r="R383" s="27" t="str">
        <f>IF(N383&gt;Summary!$E$45,"",Q383)</f>
        <v/>
      </c>
      <c r="T383">
        <f t="shared" si="75"/>
        <v>362</v>
      </c>
      <c r="U383">
        <f>Summary!$E$44*(T383-0.5)</f>
        <v>3253.5</v>
      </c>
      <c r="V383" s="1">
        <f>Summary!$E$32-SUM('Crossing Event Calculation'!$W$22:$W382)</f>
        <v>4.6869797598603213E-8</v>
      </c>
      <c r="W383" s="1">
        <f t="shared" si="76"/>
        <v>2.1236909071135308E-9</v>
      </c>
      <c r="X383" s="27" t="str">
        <f>IF(T383&gt;Summary!$E$45,"",W383)</f>
        <v/>
      </c>
      <c r="AA383">
        <f t="shared" si="77"/>
        <v>362</v>
      </c>
      <c r="AB383">
        <f>Summary!$F$44*(AA383-0.5)</f>
        <v>2602.7999999999997</v>
      </c>
      <c r="AC383" s="1">
        <f>IF(Summary!F$41=1,0,Summary!$F$31*(Summary!$F$41)*(1-Summary!$F$41)^$A382)</f>
        <v>1.4990540345055356E-36</v>
      </c>
      <c r="AD383" s="1" t="str">
        <f>IF(AA383&gt;Summary!$F$45,"",AC383)</f>
        <v/>
      </c>
      <c r="AG383">
        <f t="shared" si="78"/>
        <v>362</v>
      </c>
      <c r="AH383">
        <f>Summary!$F$44*(AG383-0.5)</f>
        <v>2602.7999999999997</v>
      </c>
      <c r="AI383" s="1">
        <f>Summary!$F$32-SUM('Crossing Event Calculation'!$AJ$22:$AJ382)</f>
        <v>0</v>
      </c>
      <c r="AJ383" s="1">
        <f t="shared" si="81"/>
        <v>0</v>
      </c>
      <c r="AK383" s="27" t="str">
        <f>IF(AG383&gt;Summary!$F$45,"",AJ383)</f>
        <v/>
      </c>
      <c r="AN383">
        <f t="shared" si="79"/>
        <v>362</v>
      </c>
      <c r="AO383">
        <f>Summary!$F$44*(AN383-0.5)</f>
        <v>2602.7999999999997</v>
      </c>
      <c r="AP383" s="1">
        <f>Summary!$F$32-SUM('Crossing Event Calculation'!$AQ$22:$AQ382)</f>
        <v>3.8441150262968904E-10</v>
      </c>
      <c r="AQ383" s="1">
        <f t="shared" si="82"/>
        <v>2.2325844970708421E-11</v>
      </c>
      <c r="AR383" s="27" t="str">
        <f>IF(AN383&gt;Summary!$F$45,"",AQ383)</f>
        <v/>
      </c>
      <c r="AT383">
        <f t="shared" si="80"/>
        <v>362</v>
      </c>
      <c r="AU383">
        <f>Summary!$F$44*(AT383-0.5)</f>
        <v>2602.7999999999997</v>
      </c>
      <c r="AV383" s="1">
        <f>Summary!$F$32-SUM('Crossing Event Calculation'!$AW$22:$AW382)</f>
        <v>3.5202805263034875E-5</v>
      </c>
      <c r="AW383" s="1">
        <f t="shared" si="83"/>
        <v>9.7837872041783745E-7</v>
      </c>
      <c r="AX383" s="27" t="str">
        <f>IF(AT383&gt;Summary!$F$45,"",AW383)</f>
        <v/>
      </c>
    </row>
    <row r="384" spans="1:50">
      <c r="A384">
        <f t="shared" si="70"/>
        <v>363</v>
      </c>
      <c r="B384">
        <f>Summary!$E$44*(A384-0.5)</f>
        <v>3262.5</v>
      </c>
      <c r="C384" s="1">
        <f>IF(Summary!E$41=1,0,Summary!$E$31*(Summary!$E$41)*(1-Summary!$E$41)^$A383)</f>
        <v>1.0648165245512932E-36</v>
      </c>
      <c r="D384" s="1" t="str">
        <f>IF(A384&gt;Summary!$E$45,"",C384)</f>
        <v/>
      </c>
      <c r="G384">
        <f t="shared" si="71"/>
        <v>363</v>
      </c>
      <c r="H384">
        <f>Summary!$E$44*(G384-0.5)</f>
        <v>3262.5</v>
      </c>
      <c r="I384" s="1">
        <f>Summary!$E$32-SUM('Crossing Event Calculation'!$J$22:$J383)</f>
        <v>0</v>
      </c>
      <c r="J384" s="1">
        <f t="shared" si="72"/>
        <v>0</v>
      </c>
      <c r="K384" s="27" t="str">
        <f>IF(G384&gt;Summary!$E$45,"",J384)</f>
        <v/>
      </c>
      <c r="N384">
        <f t="shared" si="73"/>
        <v>363</v>
      </c>
      <c r="O384">
        <f>Summary!$E$44*(N384-0.5)</f>
        <v>3262.5</v>
      </c>
      <c r="P384" s="1">
        <f>Summary!$E$32-SUM('Crossing Event Calculation'!$Q$22:$Q383)</f>
        <v>8.9039886574937555E-14</v>
      </c>
      <c r="Q384" s="1">
        <f t="shared" si="74"/>
        <v>7.0616679865205647E-15</v>
      </c>
      <c r="R384" s="27" t="str">
        <f>IF(N384&gt;Summary!$E$45,"",Q384)</f>
        <v/>
      </c>
      <c r="T384">
        <f t="shared" si="75"/>
        <v>363</v>
      </c>
      <c r="U384">
        <f>Summary!$E$44*(T384-0.5)</f>
        <v>3262.5</v>
      </c>
      <c r="V384" s="1">
        <f>Summary!$E$32-SUM('Crossing Event Calculation'!$W$22:$W383)</f>
        <v>4.4746106708792865E-8</v>
      </c>
      <c r="W384" s="1">
        <f t="shared" si="76"/>
        <v>2.0274655495637789E-9</v>
      </c>
      <c r="X384" s="27" t="str">
        <f>IF(T384&gt;Summary!$E$45,"",W384)</f>
        <v/>
      </c>
      <c r="AA384">
        <f t="shared" si="77"/>
        <v>363</v>
      </c>
      <c r="AB384">
        <f>Summary!$F$44*(AA384-0.5)</f>
        <v>2609.9999999999995</v>
      </c>
      <c r="AC384" s="1">
        <f>IF(Summary!F$41=1,0,Summary!$F$31*(Summary!$F$41)*(1-Summary!$F$41)^$A383)</f>
        <v>1.1992432276044288E-36</v>
      </c>
      <c r="AD384" s="1" t="str">
        <f>IF(AA384&gt;Summary!$F$45,"",AC384)</f>
        <v/>
      </c>
      <c r="AG384">
        <f t="shared" si="78"/>
        <v>363</v>
      </c>
      <c r="AH384">
        <f>Summary!$F$44*(AG384-0.5)</f>
        <v>2609.9999999999995</v>
      </c>
      <c r="AI384" s="1">
        <f>Summary!$F$32-SUM('Crossing Event Calculation'!$AJ$22:$AJ383)</f>
        <v>0</v>
      </c>
      <c r="AJ384" s="1">
        <f t="shared" si="81"/>
        <v>0</v>
      </c>
      <c r="AK384" s="27" t="str">
        <f>IF(AG384&gt;Summary!$F$45,"",AJ384)</f>
        <v/>
      </c>
      <c r="AN384">
        <f t="shared" si="79"/>
        <v>363</v>
      </c>
      <c r="AO384">
        <f>Summary!$F$44*(AN384-0.5)</f>
        <v>2609.9999999999995</v>
      </c>
      <c r="AP384" s="1">
        <f>Summary!$F$32-SUM('Crossing Event Calculation'!$AQ$22:$AQ383)</f>
        <v>3.6208569476059438E-10</v>
      </c>
      <c r="AQ384" s="1">
        <f t="shared" si="82"/>
        <v>2.102920706595928E-11</v>
      </c>
      <c r="AR384" s="27" t="str">
        <f>IF(AN384&gt;Summary!$F$45,"",AQ384)</f>
        <v/>
      </c>
      <c r="AT384">
        <f t="shared" si="80"/>
        <v>363</v>
      </c>
      <c r="AU384">
        <f>Summary!$F$44*(AT384-0.5)</f>
        <v>2609.9999999999995</v>
      </c>
      <c r="AV384" s="1">
        <f>Summary!$F$32-SUM('Crossing Event Calculation'!$AW$22:$AW383)</f>
        <v>3.4224426542661668E-5</v>
      </c>
      <c r="AW384" s="1">
        <f t="shared" si="83"/>
        <v>9.51186997673857E-7</v>
      </c>
      <c r="AX384" s="27" t="str">
        <f>IF(AT384&gt;Summary!$F$45,"",AW384)</f>
        <v/>
      </c>
    </row>
    <row r="385" spans="1:50">
      <c r="A385">
        <f t="shared" si="70"/>
        <v>364</v>
      </c>
      <c r="B385">
        <f>Summary!$E$44*(A385-0.5)</f>
        <v>3271.5</v>
      </c>
      <c r="C385" s="1">
        <f>IF(Summary!E$41=1,0,Summary!$E$31*(Summary!$E$41)*(1-Summary!$E$41)^$A384)</f>
        <v>8.5185321964103464E-37</v>
      </c>
      <c r="D385" s="1" t="str">
        <f>IF(A385&gt;Summary!$E$45,"",C385)</f>
        <v/>
      </c>
      <c r="G385">
        <f t="shared" si="71"/>
        <v>364</v>
      </c>
      <c r="H385">
        <f>Summary!$E$44*(G385-0.5)</f>
        <v>3271.5</v>
      </c>
      <c r="I385" s="1">
        <f>Summary!$E$32-SUM('Crossing Event Calculation'!$J$22:$J384)</f>
        <v>0</v>
      </c>
      <c r="J385" s="1">
        <f t="shared" si="72"/>
        <v>0</v>
      </c>
      <c r="K385" s="27" t="str">
        <f>IF(G385&gt;Summary!$E$45,"",J385)</f>
        <v/>
      </c>
      <c r="N385">
        <f t="shared" si="73"/>
        <v>364</v>
      </c>
      <c r="O385">
        <f>Summary!$E$44*(N385-0.5)</f>
        <v>3271.5</v>
      </c>
      <c r="P385" s="1">
        <f>Summary!$E$32-SUM('Crossing Event Calculation'!$Q$22:$Q384)</f>
        <v>8.1934459217336553E-14</v>
      </c>
      <c r="Q385" s="1">
        <f t="shared" si="74"/>
        <v>6.4981433591673026E-15</v>
      </c>
      <c r="R385" s="27" t="str">
        <f>IF(N385&gt;Summary!$E$45,"",Q385)</f>
        <v/>
      </c>
      <c r="T385">
        <f t="shared" si="75"/>
        <v>364</v>
      </c>
      <c r="U385">
        <f>Summary!$E$44*(T385-0.5)</f>
        <v>3271.5</v>
      </c>
      <c r="V385" s="1">
        <f>Summary!$E$32-SUM('Crossing Event Calculation'!$W$22:$W384)</f>
        <v>4.2718641179995132E-8</v>
      </c>
      <c r="W385" s="1">
        <f t="shared" si="76"/>
        <v>1.9356002049581052E-9</v>
      </c>
      <c r="X385" s="27" t="str">
        <f>IF(T385&gt;Summary!$E$45,"",W385)</f>
        <v/>
      </c>
      <c r="AA385">
        <f t="shared" si="77"/>
        <v>364</v>
      </c>
      <c r="AB385">
        <f>Summary!$F$44*(AA385-0.5)</f>
        <v>2617.1999999999998</v>
      </c>
      <c r="AC385" s="1">
        <f>IF(Summary!F$41=1,0,Summary!$F$31*(Summary!$F$41)*(1-Summary!$F$41)^$A384)</f>
        <v>9.5939458208354295E-37</v>
      </c>
      <c r="AD385" s="1" t="str">
        <f>IF(AA385&gt;Summary!$F$45,"",AC385)</f>
        <v/>
      </c>
      <c r="AG385">
        <f t="shared" si="78"/>
        <v>364</v>
      </c>
      <c r="AH385">
        <f>Summary!$F$44*(AG385-0.5)</f>
        <v>2617.1999999999998</v>
      </c>
      <c r="AI385" s="1">
        <f>Summary!$F$32-SUM('Crossing Event Calculation'!$AJ$22:$AJ384)</f>
        <v>0</v>
      </c>
      <c r="AJ385" s="1">
        <f t="shared" si="81"/>
        <v>0</v>
      </c>
      <c r="AK385" s="27" t="str">
        <f>IF(AG385&gt;Summary!$F$45,"",AJ385)</f>
        <v/>
      </c>
      <c r="AN385">
        <f t="shared" si="79"/>
        <v>364</v>
      </c>
      <c r="AO385">
        <f>Summary!$F$44*(AN385-0.5)</f>
        <v>2617.1999999999998</v>
      </c>
      <c r="AP385" s="1">
        <f>Summary!$F$32-SUM('Crossing Event Calculation'!$AQ$22:$AQ384)</f>
        <v>3.4105651636195944E-10</v>
      </c>
      <c r="AQ385" s="1">
        <f t="shared" si="82"/>
        <v>1.980787478641621E-11</v>
      </c>
      <c r="AR385" s="27" t="str">
        <f>IF(AN385&gt;Summary!$F$45,"",AQ385)</f>
        <v/>
      </c>
      <c r="AT385">
        <f t="shared" si="80"/>
        <v>364</v>
      </c>
      <c r="AU385">
        <f>Summary!$F$44*(AT385-0.5)</f>
        <v>2617.1999999999998</v>
      </c>
      <c r="AV385" s="1">
        <f>Summary!$F$32-SUM('Crossing Event Calculation'!$AW$22:$AW384)</f>
        <v>3.327323954493977E-5</v>
      </c>
      <c r="AW385" s="1">
        <f t="shared" si="83"/>
        <v>9.2475100455468234E-7</v>
      </c>
      <c r="AX385" s="27" t="str">
        <f>IF(AT385&gt;Summary!$F$45,"",AW385)</f>
        <v/>
      </c>
    </row>
    <row r="386" spans="1:50">
      <c r="A386">
        <f t="shared" si="70"/>
        <v>365</v>
      </c>
      <c r="B386">
        <f>Summary!$E$44*(A386-0.5)</f>
        <v>3280.5</v>
      </c>
      <c r="C386" s="1">
        <f>IF(Summary!E$41=1,0,Summary!$E$31*(Summary!$E$41)*(1-Summary!$E$41)^$A385)</f>
        <v>6.8148257571282786E-37</v>
      </c>
      <c r="D386" s="1" t="str">
        <f>IF(A386&gt;Summary!$E$45,"",C386)</f>
        <v/>
      </c>
      <c r="G386">
        <f t="shared" si="71"/>
        <v>365</v>
      </c>
      <c r="H386">
        <f>Summary!$E$44*(G386-0.5)</f>
        <v>3280.5</v>
      </c>
      <c r="I386" s="1">
        <f>Summary!$E$32-SUM('Crossing Event Calculation'!$J$22:$J385)</f>
        <v>0</v>
      </c>
      <c r="J386" s="1">
        <f t="shared" si="72"/>
        <v>0</v>
      </c>
      <c r="K386" s="27" t="str">
        <f>IF(G386&gt;Summary!$E$45,"",J386)</f>
        <v/>
      </c>
      <c r="N386">
        <f t="shared" si="73"/>
        <v>365</v>
      </c>
      <c r="O386">
        <f>Summary!$E$44*(N386-0.5)</f>
        <v>3280.5</v>
      </c>
      <c r="P386" s="1">
        <f>Summary!$E$32-SUM('Crossing Event Calculation'!$Q$22:$Q385)</f>
        <v>7.5384143372048129E-14</v>
      </c>
      <c r="Q386" s="1">
        <f t="shared" si="74"/>
        <v>5.978644093326014E-15</v>
      </c>
      <c r="R386" s="27" t="str">
        <f>IF(N386&gt;Summary!$E$45,"",Q386)</f>
        <v/>
      </c>
      <c r="T386">
        <f t="shared" si="75"/>
        <v>365</v>
      </c>
      <c r="U386">
        <f>Summary!$E$44*(T386-0.5)</f>
        <v>3280.5</v>
      </c>
      <c r="V386" s="1">
        <f>Summary!$E$32-SUM('Crossing Event Calculation'!$W$22:$W385)</f>
        <v>4.0783040944347704E-8</v>
      </c>
      <c r="W386" s="1">
        <f t="shared" si="76"/>
        <v>1.8478973167260093E-9</v>
      </c>
      <c r="X386" s="27" t="str">
        <f>IF(T386&gt;Summary!$E$45,"",W386)</f>
        <v/>
      </c>
      <c r="AA386">
        <f t="shared" si="77"/>
        <v>365</v>
      </c>
      <c r="AB386">
        <f>Summary!$F$44*(AA386-0.5)</f>
        <v>2624.3999999999996</v>
      </c>
      <c r="AC386" s="1">
        <f>IF(Summary!F$41=1,0,Summary!$F$31*(Summary!$F$41)*(1-Summary!$F$41)^$A385)</f>
        <v>7.675156656668347E-37</v>
      </c>
      <c r="AD386" s="1" t="str">
        <f>IF(AA386&gt;Summary!$F$45,"",AC386)</f>
        <v/>
      </c>
      <c r="AG386">
        <f t="shared" si="78"/>
        <v>365</v>
      </c>
      <c r="AH386">
        <f>Summary!$F$44*(AG386-0.5)</f>
        <v>2624.3999999999996</v>
      </c>
      <c r="AI386" s="1">
        <f>Summary!$F$32-SUM('Crossing Event Calculation'!$AJ$22:$AJ385)</f>
        <v>0</v>
      </c>
      <c r="AJ386" s="1">
        <f t="shared" si="81"/>
        <v>0</v>
      </c>
      <c r="AK386" s="27" t="str">
        <f>IF(AG386&gt;Summary!$F$45,"",AJ386)</f>
        <v/>
      </c>
      <c r="AN386">
        <f t="shared" si="79"/>
        <v>365</v>
      </c>
      <c r="AO386">
        <f>Summary!$F$44*(AN386-0.5)</f>
        <v>2624.3999999999996</v>
      </c>
      <c r="AP386" s="1">
        <f>Summary!$F$32-SUM('Crossing Event Calculation'!$AQ$22:$AQ385)</f>
        <v>3.2124869431271463E-10</v>
      </c>
      <c r="AQ386" s="1">
        <f t="shared" si="82"/>
        <v>1.8657476420983259E-11</v>
      </c>
      <c r="AR386" s="27" t="str">
        <f>IF(AN386&gt;Summary!$F$45,"",AQ386)</f>
        <v/>
      </c>
      <c r="AT386">
        <f t="shared" si="80"/>
        <v>365</v>
      </c>
      <c r="AU386">
        <f>Summary!$F$44*(AT386-0.5)</f>
        <v>2624.3999999999996</v>
      </c>
      <c r="AV386" s="1">
        <f>Summary!$F$32-SUM('Crossing Event Calculation'!$AW$22:$AW385)</f>
        <v>3.2348488540390186E-5</v>
      </c>
      <c r="AW386" s="1">
        <f t="shared" si="83"/>
        <v>8.9904973734668571E-7</v>
      </c>
      <c r="AX386" s="27" t="str">
        <f>IF(AT386&gt;Summary!$F$45,"",AW386)</f>
        <v/>
      </c>
    </row>
    <row r="387" spans="1:50">
      <c r="A387">
        <f t="shared" si="70"/>
        <v>366</v>
      </c>
      <c r="B387">
        <f>Summary!$E$44*(A387-0.5)</f>
        <v>3289.5</v>
      </c>
      <c r="C387" s="1">
        <f>IF(Summary!E$41=1,0,Summary!$E$31*(Summary!$E$41)*(1-Summary!$E$41)^$A386)</f>
        <v>5.4518606057026234E-37</v>
      </c>
      <c r="D387" s="1" t="str">
        <f>IF(A387&gt;Summary!$E$45,"",C387)</f>
        <v/>
      </c>
      <c r="G387">
        <f t="shared" si="71"/>
        <v>366</v>
      </c>
      <c r="H387">
        <f>Summary!$E$44*(G387-0.5)</f>
        <v>3289.5</v>
      </c>
      <c r="I387" s="1">
        <f>Summary!$E$32-SUM('Crossing Event Calculation'!$J$22:$J386)</f>
        <v>0</v>
      </c>
      <c r="J387" s="1">
        <f t="shared" si="72"/>
        <v>0</v>
      </c>
      <c r="K387" s="27" t="str">
        <f>IF(G387&gt;Summary!$E$45,"",J387)</f>
        <v/>
      </c>
      <c r="N387">
        <f t="shared" si="73"/>
        <v>366</v>
      </c>
      <c r="O387">
        <f>Summary!$E$44*(N387-0.5)</f>
        <v>3289.5</v>
      </c>
      <c r="P387" s="1">
        <f>Summary!$E$32-SUM('Crossing Event Calculation'!$Q$22:$Q386)</f>
        <v>6.9388939039072284E-14</v>
      </c>
      <c r="Q387" s="1">
        <f t="shared" si="74"/>
        <v>5.5031701889966989E-15</v>
      </c>
      <c r="R387" s="27" t="str">
        <f>IF(N387&gt;Summary!$E$45,"",Q387)</f>
        <v/>
      </c>
      <c r="T387">
        <f t="shared" si="75"/>
        <v>366</v>
      </c>
      <c r="U387">
        <f>Summary!$E$44*(T387-0.5)</f>
        <v>3289.5</v>
      </c>
      <c r="V387" s="1">
        <f>Summary!$E$32-SUM('Crossing Event Calculation'!$W$22:$W386)</f>
        <v>3.893514366470896E-8</v>
      </c>
      <c r="W387" s="1">
        <f t="shared" si="76"/>
        <v>1.7641682875619155E-9</v>
      </c>
      <c r="X387" s="27" t="str">
        <f>IF(T387&gt;Summary!$E$45,"",W387)</f>
        <v/>
      </c>
      <c r="AA387">
        <f t="shared" si="77"/>
        <v>366</v>
      </c>
      <c r="AB387">
        <f>Summary!$F$44*(AA387-0.5)</f>
        <v>2631.6</v>
      </c>
      <c r="AC387" s="1">
        <f>IF(Summary!F$41=1,0,Summary!$F$31*(Summary!$F$41)*(1-Summary!$F$41)^$A386)</f>
        <v>6.1401253253346776E-37</v>
      </c>
      <c r="AD387" s="1" t="str">
        <f>IF(AA387&gt;Summary!$F$45,"",AC387)</f>
        <v/>
      </c>
      <c r="AG387">
        <f t="shared" si="78"/>
        <v>366</v>
      </c>
      <c r="AH387">
        <f>Summary!$F$44*(AG387-0.5)</f>
        <v>2631.6</v>
      </c>
      <c r="AI387" s="1">
        <f>Summary!$F$32-SUM('Crossing Event Calculation'!$AJ$22:$AJ386)</f>
        <v>0</v>
      </c>
      <c r="AJ387" s="1">
        <f t="shared" si="81"/>
        <v>0</v>
      </c>
      <c r="AK387" s="27" t="str">
        <f>IF(AG387&gt;Summary!$F$45,"",AJ387)</f>
        <v/>
      </c>
      <c r="AN387">
        <f t="shared" si="79"/>
        <v>366</v>
      </c>
      <c r="AO387">
        <f>Summary!$F$44*(AN387-0.5)</f>
        <v>2631.6</v>
      </c>
      <c r="AP387" s="1">
        <f>Summary!$F$32-SUM('Crossing Event Calculation'!$AQ$22:$AQ386)</f>
        <v>3.0259117433928395E-10</v>
      </c>
      <c r="AQ387" s="1">
        <f t="shared" si="82"/>
        <v>1.7573885280720282E-11</v>
      </c>
      <c r="AR387" s="27" t="str">
        <f>IF(AN387&gt;Summary!$F$45,"",AQ387)</f>
        <v/>
      </c>
      <c r="AT387">
        <f t="shared" si="80"/>
        <v>366</v>
      </c>
      <c r="AU387">
        <f>Summary!$F$44*(AT387-0.5)</f>
        <v>2631.6</v>
      </c>
      <c r="AV387" s="1">
        <f>Summary!$F$32-SUM('Crossing Event Calculation'!$AW$22:$AW386)</f>
        <v>3.1449438803066165E-5</v>
      </c>
      <c r="AW387" s="1">
        <f t="shared" si="83"/>
        <v>8.7406277607974613E-7</v>
      </c>
      <c r="AX387" s="27" t="str">
        <f>IF(AT387&gt;Summary!$F$45,"",AW387)</f>
        <v/>
      </c>
    </row>
    <row r="388" spans="1:50">
      <c r="A388">
        <f t="shared" si="70"/>
        <v>367</v>
      </c>
      <c r="B388">
        <f>Summary!$E$44*(A388-0.5)</f>
        <v>3298.5</v>
      </c>
      <c r="C388" s="1">
        <f>IF(Summary!E$41=1,0,Summary!$E$31*(Summary!$E$41)*(1-Summary!$E$41)^$A387)</f>
        <v>4.3614884845620984E-37</v>
      </c>
      <c r="D388" s="1" t="str">
        <f>IF(A388&gt;Summary!$E$45,"",C388)</f>
        <v/>
      </c>
      <c r="G388">
        <f t="shared" si="71"/>
        <v>367</v>
      </c>
      <c r="H388">
        <f>Summary!$E$44*(G388-0.5)</f>
        <v>3298.5</v>
      </c>
      <c r="I388" s="1">
        <f>Summary!$E$32-SUM('Crossing Event Calculation'!$J$22:$J387)</f>
        <v>0</v>
      </c>
      <c r="J388" s="1">
        <f t="shared" si="72"/>
        <v>0</v>
      </c>
      <c r="K388" s="27" t="str">
        <f>IF(G388&gt;Summary!$E$45,"",J388)</f>
        <v/>
      </c>
      <c r="N388">
        <f t="shared" si="73"/>
        <v>367</v>
      </c>
      <c r="O388">
        <f>Summary!$E$44*(N388-0.5)</f>
        <v>3298.5</v>
      </c>
      <c r="P388" s="1">
        <f>Summary!$E$32-SUM('Crossing Event Calculation'!$Q$22:$Q387)</f>
        <v>6.3837823915946501E-14</v>
      </c>
      <c r="Q388" s="1">
        <f t="shared" si="74"/>
        <v>5.0629165738769631E-15</v>
      </c>
      <c r="R388" s="27" t="str">
        <f>IF(N388&gt;Summary!$E$45,"",Q388)</f>
        <v/>
      </c>
      <c r="T388">
        <f t="shared" si="75"/>
        <v>367</v>
      </c>
      <c r="U388">
        <f>Summary!$E$44*(T388-0.5)</f>
        <v>3298.5</v>
      </c>
      <c r="V388" s="1">
        <f>Summary!$E$32-SUM('Crossing Event Calculation'!$W$22:$W387)</f>
        <v>3.7170975408784557E-8</v>
      </c>
      <c r="W388" s="1">
        <f t="shared" si="76"/>
        <v>1.6842330568657912E-9</v>
      </c>
      <c r="X388" s="27" t="str">
        <f>IF(T388&gt;Summary!$E$45,"",W388)</f>
        <v/>
      </c>
      <c r="AA388">
        <f t="shared" si="77"/>
        <v>367</v>
      </c>
      <c r="AB388">
        <f>Summary!$F$44*(AA388-0.5)</f>
        <v>2638.7999999999997</v>
      </c>
      <c r="AC388" s="1">
        <f>IF(Summary!F$41=1,0,Summary!$F$31*(Summary!$F$41)*(1-Summary!$F$41)^$A387)</f>
        <v>4.9121002602677414E-37</v>
      </c>
      <c r="AD388" s="1" t="str">
        <f>IF(AA388&gt;Summary!$F$45,"",AC388)</f>
        <v/>
      </c>
      <c r="AG388">
        <f t="shared" si="78"/>
        <v>367</v>
      </c>
      <c r="AH388">
        <f>Summary!$F$44*(AG388-0.5)</f>
        <v>2638.7999999999997</v>
      </c>
      <c r="AI388" s="1">
        <f>Summary!$F$32-SUM('Crossing Event Calculation'!$AJ$22:$AJ387)</f>
        <v>0</v>
      </c>
      <c r="AJ388" s="1">
        <f t="shared" si="81"/>
        <v>0</v>
      </c>
      <c r="AK388" s="27" t="str">
        <f>IF(AG388&gt;Summary!$F$45,"",AJ388)</f>
        <v/>
      </c>
      <c r="AN388">
        <f t="shared" si="79"/>
        <v>367</v>
      </c>
      <c r="AO388">
        <f>Summary!$F$44*(AN388-0.5)</f>
        <v>2638.7999999999997</v>
      </c>
      <c r="AP388" s="1">
        <f>Summary!$F$32-SUM('Crossing Event Calculation'!$AQ$22:$AQ387)</f>
        <v>2.8501734306018989E-10</v>
      </c>
      <c r="AQ388" s="1">
        <f t="shared" si="82"/>
        <v>1.6553232594745899E-11</v>
      </c>
      <c r="AR388" s="27" t="str">
        <f>IF(AN388&gt;Summary!$F$45,"",AQ388)</f>
        <v/>
      </c>
      <c r="AT388">
        <f t="shared" si="80"/>
        <v>367</v>
      </c>
      <c r="AU388">
        <f>Summary!$F$44*(AT388-0.5)</f>
        <v>2638.7999999999997</v>
      </c>
      <c r="AV388" s="1">
        <f>Summary!$F$32-SUM('Crossing Event Calculation'!$AW$22:$AW387)</f>
        <v>3.0575376027019985E-5</v>
      </c>
      <c r="AW388" s="1">
        <f t="shared" si="83"/>
        <v>8.4977026830932419E-7</v>
      </c>
      <c r="AX388" s="27" t="str">
        <f>IF(AT388&gt;Summary!$F$45,"",AW388)</f>
        <v/>
      </c>
    </row>
    <row r="389" spans="1:50">
      <c r="A389">
        <f t="shared" si="70"/>
        <v>368</v>
      </c>
      <c r="B389">
        <f>Summary!$E$44*(A389-0.5)</f>
        <v>3307.5</v>
      </c>
      <c r="C389" s="1">
        <f>IF(Summary!E$41=1,0,Summary!$E$31*(Summary!$E$41)*(1-Summary!$E$41)^$A388)</f>
        <v>3.4891907876496793E-37</v>
      </c>
      <c r="D389" s="1" t="str">
        <f>IF(A389&gt;Summary!$E$45,"",C389)</f>
        <v/>
      </c>
      <c r="G389">
        <f t="shared" si="71"/>
        <v>368</v>
      </c>
      <c r="H389">
        <f>Summary!$E$44*(G389-0.5)</f>
        <v>3307.5</v>
      </c>
      <c r="I389" s="1">
        <f>Summary!$E$32-SUM('Crossing Event Calculation'!$J$22:$J388)</f>
        <v>0</v>
      </c>
      <c r="J389" s="1">
        <f t="shared" si="72"/>
        <v>0</v>
      </c>
      <c r="K389" s="27" t="str">
        <f>IF(G389&gt;Summary!$E$45,"",J389)</f>
        <v/>
      </c>
      <c r="N389">
        <f t="shared" si="73"/>
        <v>368</v>
      </c>
      <c r="O389">
        <f>Summary!$E$44*(N389-0.5)</f>
        <v>3307.5</v>
      </c>
      <c r="P389" s="1">
        <f>Summary!$E$32-SUM('Crossing Event Calculation'!$Q$22:$Q388)</f>
        <v>5.8730798002670781E-14</v>
      </c>
      <c r="Q389" s="1">
        <f t="shared" si="74"/>
        <v>4.6578832479668065E-15</v>
      </c>
      <c r="R389" s="27" t="str">
        <f>IF(N389&gt;Summary!$E$45,"",Q389)</f>
        <v/>
      </c>
      <c r="T389">
        <f t="shared" si="75"/>
        <v>368</v>
      </c>
      <c r="U389">
        <f>Summary!$E$44*(T389-0.5)</f>
        <v>3307.5</v>
      </c>
      <c r="V389" s="1">
        <f>Summary!$E$32-SUM('Crossing Event Calculation'!$W$22:$W388)</f>
        <v>3.5486742322454745E-8</v>
      </c>
      <c r="W389" s="1">
        <f t="shared" si="76"/>
        <v>1.6079197234579898E-9</v>
      </c>
      <c r="X389" s="27" t="str">
        <f>IF(T389&gt;Summary!$E$45,"",W389)</f>
        <v/>
      </c>
      <c r="AA389">
        <f t="shared" si="77"/>
        <v>368</v>
      </c>
      <c r="AB389">
        <f>Summary!$F$44*(AA389-0.5)</f>
        <v>2645.9999999999995</v>
      </c>
      <c r="AC389" s="1">
        <f>IF(Summary!F$41=1,0,Summary!$F$31*(Summary!$F$41)*(1-Summary!$F$41)^$A388)</f>
        <v>3.9296802082141943E-37</v>
      </c>
      <c r="AD389" s="1" t="str">
        <f>IF(AA389&gt;Summary!$F$45,"",AC389)</f>
        <v/>
      </c>
      <c r="AG389">
        <f t="shared" si="78"/>
        <v>368</v>
      </c>
      <c r="AH389">
        <f>Summary!$F$44*(AG389-0.5)</f>
        <v>2645.9999999999995</v>
      </c>
      <c r="AI389" s="1">
        <f>Summary!$F$32-SUM('Crossing Event Calculation'!$AJ$22:$AJ388)</f>
        <v>0</v>
      </c>
      <c r="AJ389" s="1">
        <f t="shared" si="81"/>
        <v>0</v>
      </c>
      <c r="AK389" s="27" t="str">
        <f>IF(AG389&gt;Summary!$F$45,"",AJ389)</f>
        <v/>
      </c>
      <c r="AN389">
        <f t="shared" si="79"/>
        <v>368</v>
      </c>
      <c r="AO389">
        <f>Summary!$F$44*(AN389-0.5)</f>
        <v>2645.9999999999995</v>
      </c>
      <c r="AP389" s="1">
        <f>Summary!$F$32-SUM('Crossing Event Calculation'!$AQ$22:$AQ388)</f>
        <v>2.6846413980763373E-10</v>
      </c>
      <c r="AQ389" s="1">
        <f t="shared" si="82"/>
        <v>1.5591855926625735E-11</v>
      </c>
      <c r="AR389" s="27" t="str">
        <f>IF(AN389&gt;Summary!$F$45,"",AQ389)</f>
        <v/>
      </c>
      <c r="AT389">
        <f t="shared" si="80"/>
        <v>368</v>
      </c>
      <c r="AU389">
        <f>Summary!$F$44*(AT389-0.5)</f>
        <v>2645.9999999999995</v>
      </c>
      <c r="AV389" s="1">
        <f>Summary!$F$32-SUM('Crossing Event Calculation'!$AW$22:$AW388)</f>
        <v>2.9725605758756934E-5</v>
      </c>
      <c r="AW389" s="1">
        <f t="shared" si="83"/>
        <v>8.2615291334286232E-7</v>
      </c>
      <c r="AX389" s="27" t="str">
        <f>IF(AT389&gt;Summary!$F$45,"",AW389)</f>
        <v/>
      </c>
    </row>
    <row r="390" spans="1:50">
      <c r="A390">
        <f t="shared" si="70"/>
        <v>369</v>
      </c>
      <c r="B390">
        <f>Summary!$E$44*(A390-0.5)</f>
        <v>3316.5</v>
      </c>
      <c r="C390" s="1">
        <f>IF(Summary!E$41=1,0,Summary!$E$31*(Summary!$E$41)*(1-Summary!$E$41)^$A389)</f>
        <v>2.7913526301197443E-37</v>
      </c>
      <c r="D390" s="1" t="str">
        <f>IF(A390&gt;Summary!$E$45,"",C390)</f>
        <v/>
      </c>
      <c r="G390">
        <f t="shared" si="71"/>
        <v>369</v>
      </c>
      <c r="H390">
        <f>Summary!$E$44*(G390-0.5)</f>
        <v>3316.5</v>
      </c>
      <c r="I390" s="1">
        <f>Summary!$E$32-SUM('Crossing Event Calculation'!$J$22:$J389)</f>
        <v>0</v>
      </c>
      <c r="J390" s="1">
        <f t="shared" si="72"/>
        <v>0</v>
      </c>
      <c r="K390" s="27" t="str">
        <f>IF(G390&gt;Summary!$E$45,"",J390)</f>
        <v/>
      </c>
      <c r="N390">
        <f t="shared" si="73"/>
        <v>369</v>
      </c>
      <c r="O390">
        <f>Summary!$E$44*(N390-0.5)</f>
        <v>3316.5</v>
      </c>
      <c r="P390" s="1">
        <f>Summary!$E$32-SUM('Crossing Event Calculation'!$Q$22:$Q389)</f>
        <v>5.4067861299245124E-14</v>
      </c>
      <c r="Q390" s="1">
        <f t="shared" si="74"/>
        <v>4.2880702112662277E-15</v>
      </c>
      <c r="R390" s="27" t="str">
        <f>IF(N390&gt;Summary!$E$45,"",Q390)</f>
        <v/>
      </c>
      <c r="T390">
        <f t="shared" si="75"/>
        <v>369</v>
      </c>
      <c r="U390">
        <f>Summary!$E$44*(T390-0.5)</f>
        <v>3316.5</v>
      </c>
      <c r="V390" s="1">
        <f>Summary!$E$32-SUM('Crossing Event Calculation'!$W$22:$W389)</f>
        <v>3.3878822636168593E-8</v>
      </c>
      <c r="W390" s="1">
        <f t="shared" si="76"/>
        <v>1.5350641833854954E-9</v>
      </c>
      <c r="X390" s="27" t="str">
        <f>IF(T390&gt;Summary!$E$45,"",W390)</f>
        <v/>
      </c>
      <c r="AA390">
        <f t="shared" si="77"/>
        <v>369</v>
      </c>
      <c r="AB390">
        <f>Summary!$F$44*(AA390-0.5)</f>
        <v>2653.2</v>
      </c>
      <c r="AC390" s="1">
        <f>IF(Summary!F$41=1,0,Summary!$F$31*(Summary!$F$41)*(1-Summary!$F$41)^$A389)</f>
        <v>3.1437441665713558E-37</v>
      </c>
      <c r="AD390" s="1" t="str">
        <f>IF(AA390&gt;Summary!$F$45,"",AC390)</f>
        <v/>
      </c>
      <c r="AG390">
        <f t="shared" si="78"/>
        <v>369</v>
      </c>
      <c r="AH390">
        <f>Summary!$F$44*(AG390-0.5)</f>
        <v>2653.2</v>
      </c>
      <c r="AI390" s="1">
        <f>Summary!$F$32-SUM('Crossing Event Calculation'!$AJ$22:$AJ389)</f>
        <v>0</v>
      </c>
      <c r="AJ390" s="1">
        <f t="shared" si="81"/>
        <v>0</v>
      </c>
      <c r="AK390" s="27" t="str">
        <f>IF(AG390&gt;Summary!$F$45,"",AJ390)</f>
        <v/>
      </c>
      <c r="AN390">
        <f t="shared" si="79"/>
        <v>369</v>
      </c>
      <c r="AO390">
        <f>Summary!$F$44*(AN390-0.5)</f>
        <v>2653.2</v>
      </c>
      <c r="AP390" s="1">
        <f>Summary!$F$32-SUM('Crossing Event Calculation'!$AQ$22:$AQ389)</f>
        <v>2.5287227867210049E-10</v>
      </c>
      <c r="AQ390" s="1">
        <f t="shared" si="82"/>
        <v>1.4686312070275368E-11</v>
      </c>
      <c r="AR390" s="27" t="str">
        <f>IF(AN390&gt;Summary!$F$45,"",AQ390)</f>
        <v/>
      </c>
      <c r="AT390">
        <f t="shared" si="80"/>
        <v>369</v>
      </c>
      <c r="AU390">
        <f>Summary!$F$44*(AT390-0.5)</f>
        <v>2653.2</v>
      </c>
      <c r="AV390" s="1">
        <f>Summary!$F$32-SUM('Crossing Event Calculation'!$AW$22:$AW389)</f>
        <v>2.8899452845454476E-5</v>
      </c>
      <c r="AW390" s="1">
        <f t="shared" si="83"/>
        <v>8.031919469043415E-7</v>
      </c>
      <c r="AX390" s="27" t="str">
        <f>IF(AT390&gt;Summary!$F$45,"",AW390)</f>
        <v/>
      </c>
    </row>
    <row r="391" spans="1:50">
      <c r="A391">
        <f t="shared" si="70"/>
        <v>370</v>
      </c>
      <c r="B391">
        <f>Summary!$E$44*(A391-0.5)</f>
        <v>3325.5</v>
      </c>
      <c r="C391" s="1">
        <f>IF(Summary!E$41=1,0,Summary!$E$31*(Summary!$E$41)*(1-Summary!$E$41)^$A390)</f>
        <v>2.2330821040957956E-37</v>
      </c>
      <c r="D391" s="1" t="str">
        <f>IF(A391&gt;Summary!$E$45,"",C391)</f>
        <v/>
      </c>
      <c r="G391">
        <f t="shared" si="71"/>
        <v>370</v>
      </c>
      <c r="H391">
        <f>Summary!$E$44*(G391-0.5)</f>
        <v>3325.5</v>
      </c>
      <c r="I391" s="1">
        <f>Summary!$E$32-SUM('Crossing Event Calculation'!$J$22:$J390)</f>
        <v>0</v>
      </c>
      <c r="J391" s="1">
        <f t="shared" si="72"/>
        <v>0</v>
      </c>
      <c r="K391" s="27" t="str">
        <f>IF(G391&gt;Summary!$E$45,"",J391)</f>
        <v/>
      </c>
      <c r="N391">
        <f t="shared" si="73"/>
        <v>370</v>
      </c>
      <c r="O391">
        <f>Summary!$E$44*(N391-0.5)</f>
        <v>3325.5</v>
      </c>
      <c r="P391" s="1">
        <f>Summary!$E$32-SUM('Crossing Event Calculation'!$Q$22:$Q390)</f>
        <v>4.9737991503207013E-14</v>
      </c>
      <c r="Q391" s="1">
        <f t="shared" si="74"/>
        <v>3.9446723914728339E-15</v>
      </c>
      <c r="R391" s="27" t="str">
        <f>IF(N391&gt;Summary!$E$45,"",Q391)</f>
        <v/>
      </c>
      <c r="T391">
        <f t="shared" si="75"/>
        <v>370</v>
      </c>
      <c r="U391">
        <f>Summary!$E$44*(T391-0.5)</f>
        <v>3325.5</v>
      </c>
      <c r="V391" s="1">
        <f>Summary!$E$32-SUM('Crossing Event Calculation'!$W$22:$W390)</f>
        <v>3.2343758449293603E-8</v>
      </c>
      <c r="W391" s="1">
        <f t="shared" si="76"/>
        <v>1.465509757667233E-9</v>
      </c>
      <c r="X391" s="27" t="str">
        <f>IF(T391&gt;Summary!$E$45,"",W391)</f>
        <v/>
      </c>
      <c r="AA391">
        <f t="shared" si="77"/>
        <v>370</v>
      </c>
      <c r="AB391">
        <f>Summary!$F$44*(AA391-0.5)</f>
        <v>2660.3999999999996</v>
      </c>
      <c r="AC391" s="1">
        <f>IF(Summary!F$41=1,0,Summary!$F$31*(Summary!$F$41)*(1-Summary!$F$41)^$A390)</f>
        <v>2.514995333257085E-37</v>
      </c>
      <c r="AD391" s="1" t="str">
        <f>IF(AA391&gt;Summary!$F$45,"",AC391)</f>
        <v/>
      </c>
      <c r="AG391">
        <f t="shared" si="78"/>
        <v>370</v>
      </c>
      <c r="AH391">
        <f>Summary!$F$44*(AG391-0.5)</f>
        <v>2660.3999999999996</v>
      </c>
      <c r="AI391" s="1">
        <f>Summary!$F$32-SUM('Crossing Event Calculation'!$AJ$22:$AJ390)</f>
        <v>0</v>
      </c>
      <c r="AJ391" s="1">
        <f t="shared" si="81"/>
        <v>0</v>
      </c>
      <c r="AK391" s="27" t="str">
        <f>IF(AG391&gt;Summary!$F$45,"",AJ391)</f>
        <v/>
      </c>
      <c r="AN391">
        <f t="shared" si="79"/>
        <v>370</v>
      </c>
      <c r="AO391">
        <f>Summary!$F$44*(AN391-0.5)</f>
        <v>2660.3999999999996</v>
      </c>
      <c r="AP391" s="1">
        <f>Summary!$F$32-SUM('Crossing Event Calculation'!$AQ$22:$AQ390)</f>
        <v>2.3818591543545153E-10</v>
      </c>
      <c r="AQ391" s="1">
        <f t="shared" si="82"/>
        <v>1.3833357706105899E-11</v>
      </c>
      <c r="AR391" s="27" t="str">
        <f>IF(AN391&gt;Summary!$F$45,"",AQ391)</f>
        <v/>
      </c>
      <c r="AT391">
        <f t="shared" si="80"/>
        <v>370</v>
      </c>
      <c r="AU391">
        <f>Summary!$F$44*(AT391-0.5)</f>
        <v>2660.3999999999996</v>
      </c>
      <c r="AV391" s="1">
        <f>Summary!$F$32-SUM('Crossing Event Calculation'!$AW$22:$AW390)</f>
        <v>2.8096260898502479E-5</v>
      </c>
      <c r="AW391" s="1">
        <f t="shared" si="83"/>
        <v>7.8086912622465064E-7</v>
      </c>
      <c r="AX391" s="27" t="str">
        <f>IF(AT391&gt;Summary!$F$45,"",AW391)</f>
        <v/>
      </c>
    </row>
    <row r="392" spans="1:50">
      <c r="A392">
        <f t="shared" si="70"/>
        <v>371</v>
      </c>
      <c r="B392">
        <f>Summary!$E$44*(A392-0.5)</f>
        <v>3334.5</v>
      </c>
      <c r="C392" s="1">
        <f>IF(Summary!E$41=1,0,Summary!$E$31*(Summary!$E$41)*(1-Summary!$E$41)^$A391)</f>
        <v>1.7864656832766362E-37</v>
      </c>
      <c r="D392" s="1" t="str">
        <f>IF(A392&gt;Summary!$E$45,"",C392)</f>
        <v/>
      </c>
      <c r="G392">
        <f t="shared" si="71"/>
        <v>371</v>
      </c>
      <c r="H392">
        <f>Summary!$E$44*(G392-0.5)</f>
        <v>3334.5</v>
      </c>
      <c r="I392" s="1">
        <f>Summary!$E$32-SUM('Crossing Event Calculation'!$J$22:$J391)</f>
        <v>0</v>
      </c>
      <c r="J392" s="1">
        <f t="shared" si="72"/>
        <v>0</v>
      </c>
      <c r="K392" s="27" t="str">
        <f>IF(G392&gt;Summary!$E$45,"",J392)</f>
        <v/>
      </c>
      <c r="N392">
        <f t="shared" si="73"/>
        <v>371</v>
      </c>
      <c r="O392">
        <f>Summary!$E$44*(N392-0.5)</f>
        <v>3334.5</v>
      </c>
      <c r="P392" s="1">
        <f>Summary!$E$32-SUM('Crossing Event Calculation'!$Q$22:$Q391)</f>
        <v>4.5741188614556449E-14</v>
      </c>
      <c r="Q392" s="1">
        <f t="shared" si="74"/>
        <v>3.6276897885866244E-15</v>
      </c>
      <c r="R392" s="27" t="str">
        <f>IF(N392&gt;Summary!$E$45,"",Q392)</f>
        <v/>
      </c>
      <c r="T392">
        <f t="shared" si="75"/>
        <v>371</v>
      </c>
      <c r="U392">
        <f>Summary!$E$44*(T392-0.5)</f>
        <v>3334.5</v>
      </c>
      <c r="V392" s="1">
        <f>Summary!$E$32-SUM('Crossing Event Calculation'!$W$22:$W391)</f>
        <v>3.0878248735710656E-8</v>
      </c>
      <c r="W392" s="1">
        <f t="shared" si="76"/>
        <v>1.3991068753745343E-9</v>
      </c>
      <c r="X392" s="27" t="str">
        <f>IF(T392&gt;Summary!$E$45,"",W392)</f>
        <v/>
      </c>
      <c r="AA392">
        <f t="shared" si="77"/>
        <v>371</v>
      </c>
      <c r="AB392">
        <f>Summary!$F$44*(AA392-0.5)</f>
        <v>2667.6</v>
      </c>
      <c r="AC392" s="1">
        <f>IF(Summary!F$41=1,0,Summary!$F$31*(Summary!$F$41)*(1-Summary!$F$41)^$A391)</f>
        <v>2.0119962666056678E-37</v>
      </c>
      <c r="AD392" s="1" t="str">
        <f>IF(AA392&gt;Summary!$F$45,"",AC392)</f>
        <v/>
      </c>
      <c r="AG392">
        <f t="shared" si="78"/>
        <v>371</v>
      </c>
      <c r="AH392">
        <f>Summary!$F$44*(AG392-0.5)</f>
        <v>2667.6</v>
      </c>
      <c r="AI392" s="1">
        <f>Summary!$F$32-SUM('Crossing Event Calculation'!$AJ$22:$AJ391)</f>
        <v>0</v>
      </c>
      <c r="AJ392" s="1">
        <f t="shared" si="81"/>
        <v>0</v>
      </c>
      <c r="AK392" s="27" t="str">
        <f>IF(AG392&gt;Summary!$F$45,"",AJ392)</f>
        <v/>
      </c>
      <c r="AN392">
        <f t="shared" si="79"/>
        <v>371</v>
      </c>
      <c r="AO392">
        <f>Summary!$F$44*(AN392-0.5)</f>
        <v>2667.6</v>
      </c>
      <c r="AP392" s="1">
        <f>Summary!$F$32-SUM('Crossing Event Calculation'!$AQ$22:$AQ391)</f>
        <v>2.2435253654862208E-10</v>
      </c>
      <c r="AQ392" s="1">
        <f t="shared" si="82"/>
        <v>1.3029942953072511E-11</v>
      </c>
      <c r="AR392" s="27" t="str">
        <f>IF(AN392&gt;Summary!$F$45,"",AQ392)</f>
        <v/>
      </c>
      <c r="AT392">
        <f t="shared" si="80"/>
        <v>371</v>
      </c>
      <c r="AU392">
        <f>Summary!$F$44*(AT392-0.5)</f>
        <v>2667.6</v>
      </c>
      <c r="AV392" s="1">
        <f>Summary!$F$32-SUM('Crossing Event Calculation'!$AW$22:$AW391)</f>
        <v>2.7315391772253506E-5</v>
      </c>
      <c r="AW392" s="1">
        <f t="shared" si="83"/>
        <v>7.5916671555468348E-7</v>
      </c>
      <c r="AX392" s="27" t="str">
        <f>IF(AT392&gt;Summary!$F$45,"",AW392)</f>
        <v/>
      </c>
    </row>
    <row r="393" spans="1:50">
      <c r="A393">
        <f t="shared" si="70"/>
        <v>372</v>
      </c>
      <c r="B393">
        <f>Summary!$E$44*(A393-0.5)</f>
        <v>3343.5</v>
      </c>
      <c r="C393" s="1">
        <f>IF(Summary!E$41=1,0,Summary!$E$31*(Summary!$E$41)*(1-Summary!$E$41)^$A392)</f>
        <v>1.4291725466213092E-37</v>
      </c>
      <c r="D393" s="1" t="str">
        <f>IF(A393&gt;Summary!$E$45,"",C393)</f>
        <v/>
      </c>
      <c r="G393">
        <f t="shared" si="71"/>
        <v>372</v>
      </c>
      <c r="H393">
        <f>Summary!$E$44*(G393-0.5)</f>
        <v>3343.5</v>
      </c>
      <c r="I393" s="1">
        <f>Summary!$E$32-SUM('Crossing Event Calculation'!$J$22:$J392)</f>
        <v>0</v>
      </c>
      <c r="J393" s="1">
        <f t="shared" si="72"/>
        <v>0</v>
      </c>
      <c r="K393" s="27" t="str">
        <f>IF(G393&gt;Summary!$E$45,"",J393)</f>
        <v/>
      </c>
      <c r="N393">
        <f t="shared" si="73"/>
        <v>372</v>
      </c>
      <c r="O393">
        <f>Summary!$E$44*(N393-0.5)</f>
        <v>3343.5</v>
      </c>
      <c r="P393" s="1">
        <f>Summary!$E$32-SUM('Crossing Event Calculation'!$Q$22:$Q392)</f>
        <v>4.2077452633293433E-14</v>
      </c>
      <c r="Q393" s="1">
        <f t="shared" si="74"/>
        <v>3.3371224026075983E-15</v>
      </c>
      <c r="R393" s="27" t="str">
        <f>IF(N393&gt;Summary!$E$45,"",Q393)</f>
        <v/>
      </c>
      <c r="T393">
        <f t="shared" si="75"/>
        <v>372</v>
      </c>
      <c r="U393">
        <f>Summary!$E$44*(T393-0.5)</f>
        <v>3343.5</v>
      </c>
      <c r="V393" s="1">
        <f>Summary!$E$32-SUM('Crossing Event Calculation'!$W$22:$W392)</f>
        <v>2.947914190531975E-8</v>
      </c>
      <c r="W393" s="1">
        <f t="shared" si="76"/>
        <v>1.3357127365897287E-9</v>
      </c>
      <c r="X393" s="27" t="str">
        <f>IF(T393&gt;Summary!$E$45,"",W393)</f>
        <v/>
      </c>
      <c r="AA393">
        <f t="shared" si="77"/>
        <v>372</v>
      </c>
      <c r="AB393">
        <f>Summary!$F$44*(AA393-0.5)</f>
        <v>2674.7999999999997</v>
      </c>
      <c r="AC393" s="1">
        <f>IF(Summary!F$41=1,0,Summary!$F$31*(Summary!$F$41)*(1-Summary!$F$41)^$A392)</f>
        <v>1.6095970132845345E-37</v>
      </c>
      <c r="AD393" s="1" t="str">
        <f>IF(AA393&gt;Summary!$F$45,"",AC393)</f>
        <v/>
      </c>
      <c r="AG393">
        <f t="shared" si="78"/>
        <v>372</v>
      </c>
      <c r="AH393">
        <f>Summary!$F$44*(AG393-0.5)</f>
        <v>2674.7999999999997</v>
      </c>
      <c r="AI393" s="1">
        <f>Summary!$F$32-SUM('Crossing Event Calculation'!$AJ$22:$AJ392)</f>
        <v>0</v>
      </c>
      <c r="AJ393" s="1">
        <f t="shared" si="81"/>
        <v>0</v>
      </c>
      <c r="AK393" s="27" t="str">
        <f>IF(AG393&gt;Summary!$F$45,"",AJ393)</f>
        <v/>
      </c>
      <c r="AN393">
        <f t="shared" si="79"/>
        <v>372</v>
      </c>
      <c r="AO393">
        <f>Summary!$F$44*(AN393-0.5)</f>
        <v>2674.7999999999997</v>
      </c>
      <c r="AP393" s="1">
        <f>Summary!$F$32-SUM('Crossing Event Calculation'!$AQ$22:$AQ392)</f>
        <v>2.1132262606471386E-10</v>
      </c>
      <c r="AQ393" s="1">
        <f t="shared" si="82"/>
        <v>1.2273192024820043E-11</v>
      </c>
      <c r="AR393" s="27" t="str">
        <f>IF(AN393&gt;Summary!$F$45,"",AQ393)</f>
        <v/>
      </c>
      <c r="AT393">
        <f t="shared" si="80"/>
        <v>372</v>
      </c>
      <c r="AU393">
        <f>Summary!$F$44*(AT393-0.5)</f>
        <v>2674.7999999999997</v>
      </c>
      <c r="AV393" s="1">
        <f>Summary!$F$32-SUM('Crossing Event Calculation'!$AW$22:$AW392)</f>
        <v>2.6556225056650895E-5</v>
      </c>
      <c r="AW393" s="1">
        <f t="shared" si="83"/>
        <v>7.380674720641361E-7</v>
      </c>
      <c r="AX393" s="27" t="str">
        <f>IF(AT393&gt;Summary!$F$45,"",AW393)</f>
        <v/>
      </c>
    </row>
    <row r="394" spans="1:50">
      <c r="A394">
        <f t="shared" si="70"/>
        <v>373</v>
      </c>
      <c r="B394">
        <f>Summary!$E$44*(A394-0.5)</f>
        <v>3352.5</v>
      </c>
      <c r="C394" s="1">
        <f>IF(Summary!E$41=1,0,Summary!$E$31*(Summary!$E$41)*(1-Summary!$E$41)^$A393)</f>
        <v>1.1433380372970477E-37</v>
      </c>
      <c r="D394" s="1" t="str">
        <f>IF(A394&gt;Summary!$E$45,"",C394)</f>
        <v/>
      </c>
      <c r="G394">
        <f t="shared" si="71"/>
        <v>373</v>
      </c>
      <c r="H394">
        <f>Summary!$E$44*(G394-0.5)</f>
        <v>3352.5</v>
      </c>
      <c r="I394" s="1">
        <f>Summary!$E$32-SUM('Crossing Event Calculation'!$J$22:$J393)</f>
        <v>0</v>
      </c>
      <c r="J394" s="1">
        <f t="shared" si="72"/>
        <v>0</v>
      </c>
      <c r="K394" s="27" t="str">
        <f>IF(G394&gt;Summary!$E$45,"",J394)</f>
        <v/>
      </c>
      <c r="N394">
        <f t="shared" si="73"/>
        <v>373</v>
      </c>
      <c r="O394">
        <f>Summary!$E$44*(N394-0.5)</f>
        <v>3352.5</v>
      </c>
      <c r="P394" s="1">
        <f>Summary!$E$32-SUM('Crossing Event Calculation'!$Q$22:$Q393)</f>
        <v>3.8746783559417963E-14</v>
      </c>
      <c r="Q394" s="1">
        <f t="shared" si="74"/>
        <v>3.0729702335357569E-15</v>
      </c>
      <c r="R394" s="27" t="str">
        <f>IF(N394&gt;Summary!$E$45,"",Q394)</f>
        <v/>
      </c>
      <c r="T394">
        <f t="shared" si="75"/>
        <v>373</v>
      </c>
      <c r="U394">
        <f>Summary!$E$44*(T394-0.5)</f>
        <v>3352.5</v>
      </c>
      <c r="V394" s="1">
        <f>Summary!$E$32-SUM('Crossing Event Calculation'!$W$22:$W393)</f>
        <v>2.8143429142701848E-8</v>
      </c>
      <c r="W394" s="1">
        <f t="shared" si="76"/>
        <v>1.2751910105780152E-9</v>
      </c>
      <c r="X394" s="27" t="str">
        <f>IF(T394&gt;Summary!$E$45,"",W394)</f>
        <v/>
      </c>
      <c r="AA394">
        <f t="shared" si="77"/>
        <v>373</v>
      </c>
      <c r="AB394">
        <f>Summary!$F$44*(AA394-0.5)</f>
        <v>2681.9999999999995</v>
      </c>
      <c r="AC394" s="1">
        <f>IF(Summary!F$41=1,0,Summary!$F$31*(Summary!$F$41)*(1-Summary!$F$41)^$A393)</f>
        <v>1.287677610627628E-37</v>
      </c>
      <c r="AD394" s="1" t="str">
        <f>IF(AA394&gt;Summary!$F$45,"",AC394)</f>
        <v/>
      </c>
      <c r="AG394">
        <f t="shared" si="78"/>
        <v>373</v>
      </c>
      <c r="AH394">
        <f>Summary!$F$44*(AG394-0.5)</f>
        <v>2681.9999999999995</v>
      </c>
      <c r="AI394" s="1">
        <f>Summary!$F$32-SUM('Crossing Event Calculation'!$AJ$22:$AJ393)</f>
        <v>0</v>
      </c>
      <c r="AJ394" s="1">
        <f t="shared" si="81"/>
        <v>0</v>
      </c>
      <c r="AK394" s="27" t="str">
        <f>IF(AG394&gt;Summary!$F$45,"",AJ394)</f>
        <v/>
      </c>
      <c r="AN394">
        <f t="shared" si="79"/>
        <v>373</v>
      </c>
      <c r="AO394">
        <f>Summary!$F$44*(AN394-0.5)</f>
        <v>2681.9999999999995</v>
      </c>
      <c r="AP394" s="1">
        <f>Summary!$F$32-SUM('Crossing Event Calculation'!$AQ$22:$AQ393)</f>
        <v>1.9904944359439014E-10</v>
      </c>
      <c r="AQ394" s="1">
        <f t="shared" si="82"/>
        <v>1.1560390333780058E-11</v>
      </c>
      <c r="AR394" s="27" t="str">
        <f>IF(AN394&gt;Summary!$F$45,"",AQ394)</f>
        <v/>
      </c>
      <c r="AT394">
        <f t="shared" si="80"/>
        <v>373</v>
      </c>
      <c r="AU394">
        <f>Summary!$F$44*(AT394-0.5)</f>
        <v>2681.9999999999995</v>
      </c>
      <c r="AV394" s="1">
        <f>Summary!$F$32-SUM('Crossing Event Calculation'!$AW$22:$AW393)</f>
        <v>2.5818157584622803E-5</v>
      </c>
      <c r="AW394" s="1">
        <f t="shared" si="83"/>
        <v>7.1755463215068937E-7</v>
      </c>
      <c r="AX394" s="27" t="str">
        <f>IF(AT394&gt;Summary!$F$45,"",AW394)</f>
        <v/>
      </c>
    </row>
    <row r="395" spans="1:50">
      <c r="A395">
        <f t="shared" si="70"/>
        <v>374</v>
      </c>
      <c r="B395">
        <f>Summary!$E$44*(A395-0.5)</f>
        <v>3361.5</v>
      </c>
      <c r="C395" s="1">
        <f>IF(Summary!E$41=1,0,Summary!$E$31*(Summary!$E$41)*(1-Summary!$E$41)^$A394)</f>
        <v>9.146704298376382E-38</v>
      </c>
      <c r="D395" s="1" t="str">
        <f>IF(A395&gt;Summary!$E$45,"",C395)</f>
        <v/>
      </c>
      <c r="G395">
        <f t="shared" si="71"/>
        <v>374</v>
      </c>
      <c r="H395">
        <f>Summary!$E$44*(G395-0.5)</f>
        <v>3361.5</v>
      </c>
      <c r="I395" s="1">
        <f>Summary!$E$32-SUM('Crossing Event Calculation'!$J$22:$J394)</f>
        <v>0</v>
      </c>
      <c r="J395" s="1">
        <f t="shared" si="72"/>
        <v>0</v>
      </c>
      <c r="K395" s="27" t="str">
        <f>IF(G395&gt;Summary!$E$45,"",J395)</f>
        <v/>
      </c>
      <c r="N395">
        <f t="shared" si="73"/>
        <v>374</v>
      </c>
      <c r="O395">
        <f>Summary!$E$44*(N395-0.5)</f>
        <v>3361.5</v>
      </c>
      <c r="P395" s="1">
        <f>Summary!$E$32-SUM('Crossing Event Calculation'!$Q$22:$Q394)</f>
        <v>3.5638159090467525E-14</v>
      </c>
      <c r="Q395" s="1">
        <f t="shared" si="74"/>
        <v>2.8264282090687047E-15</v>
      </c>
      <c r="R395" s="27" t="str">
        <f>IF(N395&gt;Summary!$E$45,"",Q395)</f>
        <v/>
      </c>
      <c r="T395">
        <f t="shared" si="75"/>
        <v>374</v>
      </c>
      <c r="U395">
        <f>Summary!$E$44*(T395-0.5)</f>
        <v>3361.5</v>
      </c>
      <c r="V395" s="1">
        <f>Summary!$E$32-SUM('Crossing Event Calculation'!$W$22:$W394)</f>
        <v>2.6868238078847639E-8</v>
      </c>
      <c r="W395" s="1">
        <f t="shared" si="76"/>
        <v>1.2174115490507413E-9</v>
      </c>
      <c r="X395" s="27" t="str">
        <f>IF(T395&gt;Summary!$E$45,"",W395)</f>
        <v/>
      </c>
      <c r="AA395">
        <f t="shared" si="77"/>
        <v>374</v>
      </c>
      <c r="AB395">
        <f>Summary!$F$44*(AA395-0.5)</f>
        <v>2689.2</v>
      </c>
      <c r="AC395" s="1">
        <f>IF(Summary!F$41=1,0,Summary!$F$31*(Summary!$F$41)*(1-Summary!$F$41)^$A394)</f>
        <v>1.0301420885021025E-37</v>
      </c>
      <c r="AD395" s="1" t="str">
        <f>IF(AA395&gt;Summary!$F$45,"",AC395)</f>
        <v/>
      </c>
      <c r="AG395">
        <f t="shared" si="78"/>
        <v>374</v>
      </c>
      <c r="AH395">
        <f>Summary!$F$44*(AG395-0.5)</f>
        <v>2689.2</v>
      </c>
      <c r="AI395" s="1">
        <f>Summary!$F$32-SUM('Crossing Event Calculation'!$AJ$22:$AJ394)</f>
        <v>0</v>
      </c>
      <c r="AJ395" s="1">
        <f t="shared" si="81"/>
        <v>0</v>
      </c>
      <c r="AK395" s="27" t="str">
        <f>IF(AG395&gt;Summary!$F$45,"",AJ395)</f>
        <v/>
      </c>
      <c r="AN395">
        <f t="shared" si="79"/>
        <v>374</v>
      </c>
      <c r="AO395">
        <f>Summary!$F$44*(AN395-0.5)</f>
        <v>2689.2</v>
      </c>
      <c r="AP395" s="1">
        <f>Summary!$F$32-SUM('Crossing Event Calculation'!$AQ$22:$AQ394)</f>
        <v>1.8748902430587577E-10</v>
      </c>
      <c r="AQ395" s="1">
        <f t="shared" si="82"/>
        <v>1.0888984491170848E-11</v>
      </c>
      <c r="AR395" s="27" t="str">
        <f>IF(AN395&gt;Summary!$F$45,"",AQ395)</f>
        <v/>
      </c>
      <c r="AT395">
        <f t="shared" si="80"/>
        <v>374</v>
      </c>
      <c r="AU395">
        <f>Summary!$F$44*(AT395-0.5)</f>
        <v>2689.2</v>
      </c>
      <c r="AV395" s="1">
        <f>Summary!$F$32-SUM('Crossing Event Calculation'!$AW$22:$AW394)</f>
        <v>2.5100602952465856E-5</v>
      </c>
      <c r="AW395" s="1">
        <f t="shared" si="83"/>
        <v>6.9761189811020678E-7</v>
      </c>
      <c r="AX395" s="27" t="str">
        <f>IF(AT395&gt;Summary!$F$45,"",AW395)</f>
        <v/>
      </c>
    </row>
    <row r="396" spans="1:50">
      <c r="A396">
        <f t="shared" si="70"/>
        <v>375</v>
      </c>
      <c r="B396">
        <f>Summary!$E$44*(A396-0.5)</f>
        <v>3370.5</v>
      </c>
      <c r="C396" s="1">
        <f>IF(Summary!E$41=1,0,Summary!$E$31*(Summary!$E$41)*(1-Summary!$E$41)^$A395)</f>
        <v>7.3173634387011066E-38</v>
      </c>
      <c r="D396" s="1" t="str">
        <f>IF(A396&gt;Summary!$E$45,"",C396)</f>
        <v/>
      </c>
      <c r="G396">
        <f t="shared" si="71"/>
        <v>375</v>
      </c>
      <c r="H396">
        <f>Summary!$E$44*(G396-0.5)</f>
        <v>3370.5</v>
      </c>
      <c r="I396" s="1">
        <f>Summary!$E$32-SUM('Crossing Event Calculation'!$J$22:$J395)</f>
        <v>0</v>
      </c>
      <c r="J396" s="1">
        <f t="shared" si="72"/>
        <v>0</v>
      </c>
      <c r="K396" s="27" t="str">
        <f>IF(G396&gt;Summary!$E$45,"",J396)</f>
        <v/>
      </c>
      <c r="N396">
        <f t="shared" si="73"/>
        <v>375</v>
      </c>
      <c r="O396">
        <f>Summary!$E$44*(N396-0.5)</f>
        <v>3370.5</v>
      </c>
      <c r="P396" s="1">
        <f>Summary!$E$32-SUM('Crossing Event Calculation'!$Q$22:$Q395)</f>
        <v>3.2862601528904634E-14</v>
      </c>
      <c r="Q396" s="1">
        <f t="shared" si="74"/>
        <v>2.6063014015088368E-15</v>
      </c>
      <c r="R396" s="27" t="str">
        <f>IF(N396&gt;Summary!$E$45,"",Q396)</f>
        <v/>
      </c>
      <c r="T396">
        <f t="shared" si="75"/>
        <v>375</v>
      </c>
      <c r="U396">
        <f>Summary!$E$44*(T396-0.5)</f>
        <v>3370.5</v>
      </c>
      <c r="V396" s="1">
        <f>Summary!$E$32-SUM('Crossing Event Calculation'!$W$22:$W395)</f>
        <v>2.5650826573908603E-8</v>
      </c>
      <c r="W396" s="1">
        <f t="shared" si="76"/>
        <v>1.1622501044591504E-9</v>
      </c>
      <c r="X396" s="27" t="str">
        <f>IF(T396&gt;Summary!$E$45,"",W396)</f>
        <v/>
      </c>
      <c r="AA396">
        <f t="shared" si="77"/>
        <v>375</v>
      </c>
      <c r="AB396">
        <f>Summary!$F$44*(AA396-0.5)</f>
        <v>2696.3999999999996</v>
      </c>
      <c r="AC396" s="1">
        <f>IF(Summary!F$41=1,0,Summary!$F$31*(Summary!$F$41)*(1-Summary!$F$41)^$A395)</f>
        <v>8.2411367080168204E-38</v>
      </c>
      <c r="AD396" s="1" t="str">
        <f>IF(AA396&gt;Summary!$F$45,"",AC396)</f>
        <v/>
      </c>
      <c r="AG396">
        <f t="shared" si="78"/>
        <v>375</v>
      </c>
      <c r="AH396">
        <f>Summary!$F$44*(AG396-0.5)</f>
        <v>2696.3999999999996</v>
      </c>
      <c r="AI396" s="1">
        <f>Summary!$F$32-SUM('Crossing Event Calculation'!$AJ$22:$AJ395)</f>
        <v>0</v>
      </c>
      <c r="AJ396" s="1">
        <f t="shared" si="81"/>
        <v>0</v>
      </c>
      <c r="AK396" s="27" t="str">
        <f>IF(AG396&gt;Summary!$F$45,"",AJ396)</f>
        <v/>
      </c>
      <c r="AN396">
        <f t="shared" si="79"/>
        <v>375</v>
      </c>
      <c r="AO396">
        <f>Summary!$F$44*(AN396-0.5)</f>
        <v>2696.3999999999996</v>
      </c>
      <c r="AP396" s="1">
        <f>Summary!$F$32-SUM('Crossing Event Calculation'!$AQ$22:$AQ395)</f>
        <v>1.766000679026547E-10</v>
      </c>
      <c r="AQ396" s="1">
        <f t="shared" si="82"/>
        <v>1.0256575859045955E-11</v>
      </c>
      <c r="AR396" s="27" t="str">
        <f>IF(AN396&gt;Summary!$F$45,"",AQ396)</f>
        <v/>
      </c>
      <c r="AT396">
        <f t="shared" si="80"/>
        <v>375</v>
      </c>
      <c r="AU396">
        <f>Summary!$F$44*(AT396-0.5)</f>
        <v>2696.3999999999996</v>
      </c>
      <c r="AV396" s="1">
        <f>Summary!$F$32-SUM('Crossing Event Calculation'!$AW$22:$AW395)</f>
        <v>2.4402991054328638E-5</v>
      </c>
      <c r="AW396" s="1">
        <f t="shared" si="83"/>
        <v>6.7822342519880369E-7</v>
      </c>
      <c r="AX396" s="27" t="str">
        <f>IF(AT396&gt;Summary!$F$45,"",AW396)</f>
        <v/>
      </c>
    </row>
    <row r="397" spans="1:50">
      <c r="A397">
        <f t="shared" si="70"/>
        <v>376</v>
      </c>
      <c r="B397">
        <f>Summary!$E$44*(A397-0.5)</f>
        <v>3379.5</v>
      </c>
      <c r="C397" s="1">
        <f>IF(Summary!E$41=1,0,Summary!$E$31*(Summary!$E$41)*(1-Summary!$E$41)^$A396)</f>
        <v>5.8538907509608849E-38</v>
      </c>
      <c r="D397" s="1" t="str">
        <f>IF(A397&gt;Summary!$E$45,"",C397)</f>
        <v/>
      </c>
      <c r="G397">
        <f t="shared" si="71"/>
        <v>376</v>
      </c>
      <c r="H397">
        <f>Summary!$E$44*(G397-0.5)</f>
        <v>3379.5</v>
      </c>
      <c r="I397" s="1">
        <f>Summary!$E$32-SUM('Crossing Event Calculation'!$J$22:$J396)</f>
        <v>0</v>
      </c>
      <c r="J397" s="1">
        <f t="shared" si="72"/>
        <v>0</v>
      </c>
      <c r="K397" s="27" t="str">
        <f>IF(G397&gt;Summary!$E$45,"",J397)</f>
        <v/>
      </c>
      <c r="N397">
        <f t="shared" si="73"/>
        <v>376</v>
      </c>
      <c r="O397">
        <f>Summary!$E$44*(N397-0.5)</f>
        <v>3379.5</v>
      </c>
      <c r="P397" s="1">
        <f>Summary!$E$32-SUM('Crossing Event Calculation'!$Q$22:$Q396)</f>
        <v>3.0309088572266774E-14</v>
      </c>
      <c r="Q397" s="1">
        <f t="shared" si="74"/>
        <v>2.4037847385537581E-15</v>
      </c>
      <c r="R397" s="27" t="str">
        <f>IF(N397&gt;Summary!$E$45,"",Q397)</f>
        <v/>
      </c>
      <c r="T397">
        <f t="shared" si="75"/>
        <v>376</v>
      </c>
      <c r="U397">
        <f>Summary!$E$44*(T397-0.5)</f>
        <v>3379.5</v>
      </c>
      <c r="V397" s="1">
        <f>Summary!$E$32-SUM('Crossing Event Calculation'!$W$22:$W396)</f>
        <v>2.4488576499948067E-8</v>
      </c>
      <c r="W397" s="1">
        <f t="shared" si="76"/>
        <v>1.1095880482881295E-9</v>
      </c>
      <c r="X397" s="27" t="str">
        <f>IF(T397&gt;Summary!$E$45,"",W397)</f>
        <v/>
      </c>
      <c r="AA397">
        <f t="shared" si="77"/>
        <v>376</v>
      </c>
      <c r="AB397">
        <f>Summary!$F$44*(AA397-0.5)</f>
        <v>2703.6</v>
      </c>
      <c r="AC397" s="1">
        <f>IF(Summary!F$41=1,0,Summary!$F$31*(Summary!$F$41)*(1-Summary!$F$41)^$A396)</f>
        <v>6.5929093664134563E-38</v>
      </c>
      <c r="AD397" s="1" t="str">
        <f>IF(AA397&gt;Summary!$F$45,"",AC397)</f>
        <v/>
      </c>
      <c r="AG397">
        <f t="shared" si="78"/>
        <v>376</v>
      </c>
      <c r="AH397">
        <f>Summary!$F$44*(AG397-0.5)</f>
        <v>2703.6</v>
      </c>
      <c r="AI397" s="1">
        <f>Summary!$F$32-SUM('Crossing Event Calculation'!$AJ$22:$AJ396)</f>
        <v>0</v>
      </c>
      <c r="AJ397" s="1">
        <f t="shared" si="81"/>
        <v>0</v>
      </c>
      <c r="AK397" s="27" t="str">
        <f>IF(AG397&gt;Summary!$F$45,"",AJ397)</f>
        <v/>
      </c>
      <c r="AN397">
        <f t="shared" si="79"/>
        <v>376</v>
      </c>
      <c r="AO397">
        <f>Summary!$F$44*(AN397-0.5)</f>
        <v>2703.6</v>
      </c>
      <c r="AP397" s="1">
        <f>Summary!$F$32-SUM('Crossing Event Calculation'!$AQ$22:$AQ396)</f>
        <v>1.6634349453426012E-10</v>
      </c>
      <c r="AQ397" s="1">
        <f t="shared" si="82"/>
        <v>9.6608947584883028E-12</v>
      </c>
      <c r="AR397" s="27" t="str">
        <f>IF(AN397&gt;Summary!$F$45,"",AQ397)</f>
        <v/>
      </c>
      <c r="AT397">
        <f t="shared" si="80"/>
        <v>376</v>
      </c>
      <c r="AU397">
        <f>Summary!$F$44*(AT397-0.5)</f>
        <v>2703.6</v>
      </c>
      <c r="AV397" s="1">
        <f>Summary!$F$32-SUM('Crossing Event Calculation'!$AW$22:$AW396)</f>
        <v>2.3724767629129673E-5</v>
      </c>
      <c r="AW397" s="1">
        <f t="shared" si="83"/>
        <v>6.5937380904050443E-7</v>
      </c>
      <c r="AX397" s="27" t="str">
        <f>IF(AT397&gt;Summary!$F$45,"",AW397)</f>
        <v/>
      </c>
    </row>
    <row r="398" spans="1:50">
      <c r="A398">
        <f t="shared" si="70"/>
        <v>377</v>
      </c>
      <c r="B398">
        <f>Summary!$E$44*(A398-0.5)</f>
        <v>3388.5</v>
      </c>
      <c r="C398" s="1">
        <f>IF(Summary!E$41=1,0,Summary!$E$31*(Summary!$E$41)*(1-Summary!$E$41)^$A397)</f>
        <v>4.6831126007687086E-38</v>
      </c>
      <c r="D398" s="1" t="str">
        <f>IF(A398&gt;Summary!$E$45,"",C398)</f>
        <v/>
      </c>
      <c r="G398">
        <f t="shared" si="71"/>
        <v>377</v>
      </c>
      <c r="H398">
        <f>Summary!$E$44*(G398-0.5)</f>
        <v>3388.5</v>
      </c>
      <c r="I398" s="1">
        <f>Summary!$E$32-SUM('Crossing Event Calculation'!$J$22:$J397)</f>
        <v>0</v>
      </c>
      <c r="J398" s="1">
        <f t="shared" si="72"/>
        <v>0</v>
      </c>
      <c r="K398" s="27" t="str">
        <f>IF(G398&gt;Summary!$E$45,"",J398)</f>
        <v/>
      </c>
      <c r="N398">
        <f t="shared" si="73"/>
        <v>377</v>
      </c>
      <c r="O398">
        <f>Summary!$E$44*(N398-0.5)</f>
        <v>3388.5</v>
      </c>
      <c r="P398" s="1">
        <f>Summary!$E$32-SUM('Crossing Event Calculation'!$Q$22:$Q397)</f>
        <v>2.7866597918091429E-14</v>
      </c>
      <c r="Q398" s="1">
        <f t="shared" si="74"/>
        <v>2.2100731479010745E-15</v>
      </c>
      <c r="R398" s="27" t="str">
        <f>IF(N398&gt;Summary!$E$45,"",Q398)</f>
        <v/>
      </c>
      <c r="T398">
        <f t="shared" si="75"/>
        <v>377</v>
      </c>
      <c r="U398">
        <f>Summary!$E$44*(T398-0.5)</f>
        <v>3388.5</v>
      </c>
      <c r="V398" s="1">
        <f>Summary!$E$32-SUM('Crossing Event Calculation'!$W$22:$W397)</f>
        <v>2.3378988411870694E-8</v>
      </c>
      <c r="W398" s="1">
        <f t="shared" si="76"/>
        <v>1.0593121295937072E-9</v>
      </c>
      <c r="X398" s="27" t="str">
        <f>IF(T398&gt;Summary!$E$45,"",W398)</f>
        <v/>
      </c>
      <c r="AA398">
        <f t="shared" si="77"/>
        <v>377</v>
      </c>
      <c r="AB398">
        <f>Summary!$F$44*(AA398-0.5)</f>
        <v>2710.7999999999997</v>
      </c>
      <c r="AC398" s="1">
        <f>IF(Summary!F$41=1,0,Summary!$F$31*(Summary!$F$41)*(1-Summary!$F$41)^$A397)</f>
        <v>5.2743274931307659E-38</v>
      </c>
      <c r="AD398" s="1" t="str">
        <f>IF(AA398&gt;Summary!$F$45,"",AC398)</f>
        <v/>
      </c>
      <c r="AG398">
        <f t="shared" si="78"/>
        <v>377</v>
      </c>
      <c r="AH398">
        <f>Summary!$F$44*(AG398-0.5)</f>
        <v>2710.7999999999997</v>
      </c>
      <c r="AI398" s="1">
        <f>Summary!$F$32-SUM('Crossing Event Calculation'!$AJ$22:$AJ397)</f>
        <v>0</v>
      </c>
      <c r="AJ398" s="1">
        <f t="shared" si="81"/>
        <v>0</v>
      </c>
      <c r="AK398" s="27" t="str">
        <f>IF(AG398&gt;Summary!$F$45,"",AJ398)</f>
        <v/>
      </c>
      <c r="AN398">
        <f t="shared" si="79"/>
        <v>377</v>
      </c>
      <c r="AO398">
        <f>Summary!$F$44*(AN398-0.5)</f>
        <v>2710.7999999999997</v>
      </c>
      <c r="AP398" s="1">
        <f>Summary!$F$32-SUM('Crossing Event Calculation'!$AQ$22:$AQ397)</f>
        <v>1.5668255581857693E-10</v>
      </c>
      <c r="AQ398" s="1">
        <f t="shared" si="82"/>
        <v>9.0998069175616612E-12</v>
      </c>
      <c r="AR398" s="27" t="str">
        <f>IF(AN398&gt;Summary!$F$45,"",AQ398)</f>
        <v/>
      </c>
      <c r="AT398">
        <f t="shared" si="80"/>
        <v>377</v>
      </c>
      <c r="AU398">
        <f>Summary!$F$44*(AT398-0.5)</f>
        <v>2710.7999999999997</v>
      </c>
      <c r="AV398" s="1">
        <f>Summary!$F$32-SUM('Crossing Event Calculation'!$AW$22:$AW397)</f>
        <v>2.3065393820131952E-5</v>
      </c>
      <c r="AW398" s="1">
        <f t="shared" si="83"/>
        <v>6.410480733866575E-7</v>
      </c>
      <c r="AX398" s="27" t="str">
        <f>IF(AT398&gt;Summary!$F$45,"",AW398)</f>
        <v/>
      </c>
    </row>
    <row r="399" spans="1:50">
      <c r="A399">
        <f t="shared" si="70"/>
        <v>378</v>
      </c>
      <c r="B399">
        <f>Summary!$E$44*(A399-0.5)</f>
        <v>3397.5</v>
      </c>
      <c r="C399" s="1">
        <f>IF(Summary!E$41=1,0,Summary!$E$31*(Summary!$E$41)*(1-Summary!$E$41)^$A398)</f>
        <v>3.7464900806149671E-38</v>
      </c>
      <c r="D399" s="1" t="str">
        <f>IF(A399&gt;Summary!$E$45,"",C399)</f>
        <v/>
      </c>
      <c r="G399">
        <f t="shared" si="71"/>
        <v>378</v>
      </c>
      <c r="H399">
        <f>Summary!$E$44*(G399-0.5)</f>
        <v>3397.5</v>
      </c>
      <c r="I399" s="1">
        <f>Summary!$E$32-SUM('Crossing Event Calculation'!$J$22:$J398)</f>
        <v>0</v>
      </c>
      <c r="J399" s="1">
        <f t="shared" si="72"/>
        <v>0</v>
      </c>
      <c r="K399" s="27" t="str">
        <f>IF(G399&gt;Summary!$E$45,"",J399)</f>
        <v/>
      </c>
      <c r="N399">
        <f t="shared" si="73"/>
        <v>378</v>
      </c>
      <c r="O399">
        <f>Summary!$E$44*(N399-0.5)</f>
        <v>3397.5</v>
      </c>
      <c r="P399" s="1">
        <f>Summary!$E$32-SUM('Crossing Event Calculation'!$Q$22:$Q398)</f>
        <v>2.5646151868841116E-14</v>
      </c>
      <c r="Q399" s="1">
        <f t="shared" si="74"/>
        <v>2.0339717018531801E-15</v>
      </c>
      <c r="R399" s="27" t="str">
        <f>IF(N399&gt;Summary!$E$45,"",Q399)</f>
        <v/>
      </c>
      <c r="T399">
        <f t="shared" si="75"/>
        <v>378</v>
      </c>
      <c r="U399">
        <f>Summary!$E$44*(T399-0.5)</f>
        <v>3397.5</v>
      </c>
      <c r="V399" s="1">
        <f>Summary!$E$32-SUM('Crossing Event Calculation'!$W$22:$W398)</f>
        <v>2.2319676329374261E-8</v>
      </c>
      <c r="W399" s="1">
        <f t="shared" si="76"/>
        <v>1.0113142385710198E-9</v>
      </c>
      <c r="X399" s="27" t="str">
        <f>IF(T399&gt;Summary!$E$45,"",W399)</f>
        <v/>
      </c>
      <c r="AA399">
        <f t="shared" si="77"/>
        <v>378</v>
      </c>
      <c r="AB399">
        <f>Summary!$F$44*(AA399-0.5)</f>
        <v>2717.9999999999995</v>
      </c>
      <c r="AC399" s="1">
        <f>IF(Summary!F$41=1,0,Summary!$F$31*(Summary!$F$41)*(1-Summary!$F$41)^$A398)</f>
        <v>4.2194619945046128E-38</v>
      </c>
      <c r="AD399" s="1" t="str">
        <f>IF(AA399&gt;Summary!$F$45,"",AC399)</f>
        <v/>
      </c>
      <c r="AG399">
        <f t="shared" si="78"/>
        <v>378</v>
      </c>
      <c r="AH399">
        <f>Summary!$F$44*(AG399-0.5)</f>
        <v>2717.9999999999995</v>
      </c>
      <c r="AI399" s="1">
        <f>Summary!$F$32-SUM('Crossing Event Calculation'!$AJ$22:$AJ398)</f>
        <v>0</v>
      </c>
      <c r="AJ399" s="1">
        <f t="shared" si="81"/>
        <v>0</v>
      </c>
      <c r="AK399" s="27" t="str">
        <f>IF(AG399&gt;Summary!$F$45,"",AJ399)</f>
        <v/>
      </c>
      <c r="AN399">
        <f t="shared" si="79"/>
        <v>378</v>
      </c>
      <c r="AO399">
        <f>Summary!$F$44*(AN399-0.5)</f>
        <v>2717.9999999999995</v>
      </c>
      <c r="AP399" s="1">
        <f>Summary!$F$32-SUM('Crossing Event Calculation'!$AQ$22:$AQ398)</f>
        <v>1.475827238195393E-10</v>
      </c>
      <c r="AQ399" s="1">
        <f t="shared" si="82"/>
        <v>8.5713070233591839E-12</v>
      </c>
      <c r="AR399" s="27" t="str">
        <f>IF(AN399&gt;Summary!$F$45,"",AQ399)</f>
        <v/>
      </c>
      <c r="AT399">
        <f t="shared" si="80"/>
        <v>378</v>
      </c>
      <c r="AU399">
        <f>Summary!$F$44*(AT399-0.5)</f>
        <v>2717.9999999999995</v>
      </c>
      <c r="AV399" s="1">
        <f>Summary!$F$32-SUM('Crossing Event Calculation'!$AW$22:$AW398)</f>
        <v>2.2424345746729912E-5</v>
      </c>
      <c r="AW399" s="1">
        <f t="shared" si="83"/>
        <v>6.2323165821476804E-7</v>
      </c>
      <c r="AX399" s="27" t="str">
        <f>IF(AT399&gt;Summary!$F$45,"",AW399)</f>
        <v/>
      </c>
    </row>
    <row r="400" spans="1:50">
      <c r="A400">
        <f t="shared" si="70"/>
        <v>379</v>
      </c>
      <c r="B400">
        <f>Summary!$E$44*(A400-0.5)</f>
        <v>3406.5</v>
      </c>
      <c r="C400" s="1">
        <f>IF(Summary!E$41=1,0,Summary!$E$31*(Summary!$E$41)*(1-Summary!$E$41)^$A399)</f>
        <v>2.9971920644919739E-38</v>
      </c>
      <c r="D400" s="1" t="str">
        <f>IF(A400&gt;Summary!$E$45,"",C400)</f>
        <v/>
      </c>
      <c r="G400">
        <f t="shared" si="71"/>
        <v>379</v>
      </c>
      <c r="H400">
        <f>Summary!$E$44*(G400-0.5)</f>
        <v>3406.5</v>
      </c>
      <c r="I400" s="1">
        <f>Summary!$E$32-SUM('Crossing Event Calculation'!$J$22:$J399)</f>
        <v>0</v>
      </c>
      <c r="J400" s="1">
        <f t="shared" si="72"/>
        <v>0</v>
      </c>
      <c r="K400" s="27" t="str">
        <f>IF(G400&gt;Summary!$E$45,"",J400)</f>
        <v/>
      </c>
      <c r="N400">
        <f t="shared" si="73"/>
        <v>379</v>
      </c>
      <c r="O400">
        <f>Summary!$E$44*(N400-0.5)</f>
        <v>3406.5</v>
      </c>
      <c r="P400" s="1">
        <f>Summary!$E$32-SUM('Crossing Event Calculation'!$Q$22:$Q399)</f>
        <v>2.3647750424515834E-14</v>
      </c>
      <c r="Q400" s="1">
        <f t="shared" si="74"/>
        <v>1.8754804004100749E-15</v>
      </c>
      <c r="R400" s="27" t="str">
        <f>IF(N400&gt;Summary!$E$45,"",Q400)</f>
        <v/>
      </c>
      <c r="T400">
        <f t="shared" si="75"/>
        <v>379</v>
      </c>
      <c r="U400">
        <f>Summary!$E$44*(T400-0.5)</f>
        <v>3406.5</v>
      </c>
      <c r="V400" s="1">
        <f>Summary!$E$32-SUM('Crossing Event Calculation'!$W$22:$W399)</f>
        <v>2.1308362074812237E-8</v>
      </c>
      <c r="W400" s="1">
        <f t="shared" si="76"/>
        <v>9.6549115000040314E-10</v>
      </c>
      <c r="X400" s="27" t="str">
        <f>IF(T400&gt;Summary!$E$45,"",W400)</f>
        <v/>
      </c>
      <c r="AA400">
        <f t="shared" si="77"/>
        <v>379</v>
      </c>
      <c r="AB400">
        <f>Summary!$F$44*(AA400-0.5)</f>
        <v>2725.2</v>
      </c>
      <c r="AC400" s="1">
        <f>IF(Summary!F$41=1,0,Summary!$F$31*(Summary!$F$41)*(1-Summary!$F$41)^$A399)</f>
        <v>3.3755695956036909E-38</v>
      </c>
      <c r="AD400" s="1" t="str">
        <f>IF(AA400&gt;Summary!$F$45,"",AC400)</f>
        <v/>
      </c>
      <c r="AG400">
        <f t="shared" si="78"/>
        <v>379</v>
      </c>
      <c r="AH400">
        <f>Summary!$F$44*(AG400-0.5)</f>
        <v>2725.2</v>
      </c>
      <c r="AI400" s="1">
        <f>Summary!$F$32-SUM('Crossing Event Calculation'!$AJ$22:$AJ399)</f>
        <v>0</v>
      </c>
      <c r="AJ400" s="1">
        <f t="shared" si="81"/>
        <v>0</v>
      </c>
      <c r="AK400" s="27" t="str">
        <f>IF(AG400&gt;Summary!$F$45,"",AJ400)</f>
        <v/>
      </c>
      <c r="AN400">
        <f t="shared" si="79"/>
        <v>379</v>
      </c>
      <c r="AO400">
        <f>Summary!$F$44*(AN400-0.5)</f>
        <v>2725.2</v>
      </c>
      <c r="AP400" s="1">
        <f>Summary!$F$32-SUM('Crossing Event Calculation'!$AQ$22:$AQ399)</f>
        <v>1.390114690025257E-10</v>
      </c>
      <c r="AQ400" s="1">
        <f t="shared" si="82"/>
        <v>8.0735058261004632E-12</v>
      </c>
      <c r="AR400" s="27" t="str">
        <f>IF(AN400&gt;Summary!$F$45,"",AQ400)</f>
        <v/>
      </c>
      <c r="AT400">
        <f t="shared" si="80"/>
        <v>379</v>
      </c>
      <c r="AU400">
        <f>Summary!$F$44*(AT400-0.5)</f>
        <v>2725.2</v>
      </c>
      <c r="AV400" s="1">
        <f>Summary!$F$32-SUM('Crossing Event Calculation'!$AW$22:$AW399)</f>
        <v>2.1801114088559892E-5</v>
      </c>
      <c r="AW400" s="1">
        <f t="shared" si="83"/>
        <v>6.0591040816983048E-7</v>
      </c>
      <c r="AX400" s="27" t="str">
        <f>IF(AT400&gt;Summary!$F$45,"",AW400)</f>
        <v/>
      </c>
    </row>
    <row r="401" spans="1:50">
      <c r="A401">
        <f t="shared" si="70"/>
        <v>380</v>
      </c>
      <c r="B401">
        <f>Summary!$E$44*(A401-0.5)</f>
        <v>3415.5</v>
      </c>
      <c r="C401" s="1">
        <f>IF(Summary!E$41=1,0,Summary!$E$31*(Summary!$E$41)*(1-Summary!$E$41)^$A400)</f>
        <v>2.3977536515935793E-38</v>
      </c>
      <c r="D401" s="1" t="str">
        <f>IF(A401&gt;Summary!$E$45,"",C401)</f>
        <v/>
      </c>
      <c r="G401">
        <f t="shared" si="71"/>
        <v>380</v>
      </c>
      <c r="H401">
        <f>Summary!$E$44*(G401-0.5)</f>
        <v>3415.5</v>
      </c>
      <c r="I401" s="1">
        <f>Summary!$E$32-SUM('Crossing Event Calculation'!$J$22:$J400)</f>
        <v>0</v>
      </c>
      <c r="J401" s="1">
        <f t="shared" si="72"/>
        <v>0</v>
      </c>
      <c r="K401" s="27" t="str">
        <f>IF(G401&gt;Summary!$E$45,"",J401)</f>
        <v/>
      </c>
      <c r="N401">
        <f t="shared" si="73"/>
        <v>380</v>
      </c>
      <c r="O401">
        <f>Summary!$E$44*(N401-0.5)</f>
        <v>3415.5</v>
      </c>
      <c r="P401" s="1">
        <f>Summary!$E$32-SUM('Crossing Event Calculation'!$Q$22:$Q400)</f>
        <v>2.1760371282653068E-14</v>
      </c>
      <c r="Q401" s="1">
        <f t="shared" si="74"/>
        <v>1.7257941712693648E-15</v>
      </c>
      <c r="R401" s="27" t="str">
        <f>IF(N401&gt;Summary!$E$45,"",Q401)</f>
        <v/>
      </c>
      <c r="T401">
        <f t="shared" si="75"/>
        <v>380</v>
      </c>
      <c r="U401">
        <f>Summary!$E$44*(T401-0.5)</f>
        <v>3415.5</v>
      </c>
      <c r="V401" s="1">
        <f>Summary!$E$32-SUM('Crossing Event Calculation'!$W$22:$W400)</f>
        <v>2.0342870943323987E-8</v>
      </c>
      <c r="W401" s="1">
        <f t="shared" si="76"/>
        <v>9.217443270591099E-10</v>
      </c>
      <c r="X401" s="27" t="str">
        <f>IF(T401&gt;Summary!$E$45,"",W401)</f>
        <v/>
      </c>
      <c r="AA401">
        <f t="shared" si="77"/>
        <v>380</v>
      </c>
      <c r="AB401">
        <f>Summary!$F$44*(AA401-0.5)</f>
        <v>2732.3999999999996</v>
      </c>
      <c r="AC401" s="1">
        <f>IF(Summary!F$41=1,0,Summary!$F$31*(Summary!$F$41)*(1-Summary!$F$41)^$A400)</f>
        <v>2.7004556764829527E-38</v>
      </c>
      <c r="AD401" s="1" t="str">
        <f>IF(AA401&gt;Summary!$F$45,"",AC401)</f>
        <v/>
      </c>
      <c r="AG401">
        <f t="shared" si="78"/>
        <v>380</v>
      </c>
      <c r="AH401">
        <f>Summary!$F$44*(AG401-0.5)</f>
        <v>2732.3999999999996</v>
      </c>
      <c r="AI401" s="1">
        <f>Summary!$F$32-SUM('Crossing Event Calculation'!$AJ$22:$AJ400)</f>
        <v>0</v>
      </c>
      <c r="AJ401" s="1">
        <f t="shared" si="81"/>
        <v>0</v>
      </c>
      <c r="AK401" s="27" t="str">
        <f>IF(AG401&gt;Summary!$F$45,"",AJ401)</f>
        <v/>
      </c>
      <c r="AN401">
        <f t="shared" si="79"/>
        <v>380</v>
      </c>
      <c r="AO401">
        <f>Summary!$F$44*(AN401-0.5)</f>
        <v>2732.3999999999996</v>
      </c>
      <c r="AP401" s="1">
        <f>Summary!$F$32-SUM('Crossing Event Calculation'!$AQ$22:$AQ400)</f>
        <v>1.3093792716745156E-10</v>
      </c>
      <c r="AQ401" s="1">
        <f t="shared" si="82"/>
        <v>7.6046107952771241E-12</v>
      </c>
      <c r="AR401" s="27" t="str">
        <f>IF(AN401&gt;Summary!$F$45,"",AQ401)</f>
        <v/>
      </c>
      <c r="AT401">
        <f t="shared" si="80"/>
        <v>380</v>
      </c>
      <c r="AU401">
        <f>Summary!$F$44*(AT401-0.5)</f>
        <v>2732.3999999999996</v>
      </c>
      <c r="AV401" s="1">
        <f>Summary!$F$32-SUM('Crossing Event Calculation'!$AW$22:$AW400)</f>
        <v>2.1195203680379748E-5</v>
      </c>
      <c r="AW401" s="1">
        <f t="shared" si="83"/>
        <v>5.8907056130496631E-7</v>
      </c>
      <c r="AX401" s="27" t="str">
        <f>IF(AT401&gt;Summary!$F$45,"",AW401)</f>
        <v/>
      </c>
    </row>
    <row r="402" spans="1:50">
      <c r="A402">
        <f t="shared" si="70"/>
        <v>381</v>
      </c>
      <c r="B402">
        <f>Summary!$E$44*(A402-0.5)</f>
        <v>3424.5</v>
      </c>
      <c r="C402" s="1">
        <f>IF(Summary!E$41=1,0,Summary!$E$31*(Summary!$E$41)*(1-Summary!$E$41)^$A401)</f>
        <v>1.9182029212748646E-38</v>
      </c>
      <c r="D402" s="1" t="str">
        <f>IF(A402&gt;Summary!$E$45,"",C402)</f>
        <v/>
      </c>
      <c r="G402">
        <f t="shared" si="71"/>
        <v>381</v>
      </c>
      <c r="H402">
        <f>Summary!$E$44*(G402-0.5)</f>
        <v>3424.5</v>
      </c>
      <c r="I402" s="1">
        <f>Summary!$E$32-SUM('Crossing Event Calculation'!$J$22:$J401)</f>
        <v>0</v>
      </c>
      <c r="J402" s="1">
        <f t="shared" si="72"/>
        <v>0</v>
      </c>
      <c r="K402" s="27" t="str">
        <f>IF(G402&gt;Summary!$E$45,"",J402)</f>
        <v/>
      </c>
      <c r="N402">
        <f t="shared" si="73"/>
        <v>381</v>
      </c>
      <c r="O402">
        <f>Summary!$E$44*(N402-0.5)</f>
        <v>3424.5</v>
      </c>
      <c r="P402" s="1">
        <f>Summary!$E$32-SUM('Crossing Event Calculation'!$Q$22:$Q401)</f>
        <v>1.9984014443252818E-14</v>
      </c>
      <c r="Q402" s="1">
        <f t="shared" si="74"/>
        <v>1.5849130144310495E-15</v>
      </c>
      <c r="R402" s="27" t="str">
        <f>IF(N402&gt;Summary!$E$45,"",Q402)</f>
        <v/>
      </c>
      <c r="T402">
        <f t="shared" si="75"/>
        <v>381</v>
      </c>
      <c r="U402">
        <f>Summary!$E$44*(T402-0.5)</f>
        <v>3424.5</v>
      </c>
      <c r="V402" s="1">
        <f>Summary!$E$32-SUM('Crossing Event Calculation'!$W$22:$W401)</f>
        <v>1.9421126595808857E-8</v>
      </c>
      <c r="W402" s="1">
        <f t="shared" si="76"/>
        <v>8.7997968991974421E-10</v>
      </c>
      <c r="X402" s="27" t="str">
        <f>IF(T402&gt;Summary!$E$45,"",W402)</f>
        <v/>
      </c>
      <c r="AA402">
        <f t="shared" si="77"/>
        <v>381</v>
      </c>
      <c r="AB402">
        <f>Summary!$F$44*(AA402-0.5)</f>
        <v>2739.6</v>
      </c>
      <c r="AC402" s="1">
        <f>IF(Summary!F$41=1,0,Summary!$F$31*(Summary!$F$41)*(1-Summary!$F$41)^$A401)</f>
        <v>2.1603645411863633E-38</v>
      </c>
      <c r="AD402" s="1" t="str">
        <f>IF(AA402&gt;Summary!$F$45,"",AC402)</f>
        <v/>
      </c>
      <c r="AG402">
        <f t="shared" si="78"/>
        <v>381</v>
      </c>
      <c r="AH402">
        <f>Summary!$F$44*(AG402-0.5)</f>
        <v>2739.6</v>
      </c>
      <c r="AI402" s="1">
        <f>Summary!$F$32-SUM('Crossing Event Calculation'!$AJ$22:$AJ401)</f>
        <v>0</v>
      </c>
      <c r="AJ402" s="1">
        <f t="shared" si="81"/>
        <v>0</v>
      </c>
      <c r="AK402" s="27" t="str">
        <f>IF(AG402&gt;Summary!$F$45,"",AJ402)</f>
        <v/>
      </c>
      <c r="AN402">
        <f t="shared" si="79"/>
        <v>381</v>
      </c>
      <c r="AO402">
        <f>Summary!$F$44*(AN402-0.5)</f>
        <v>2739.6</v>
      </c>
      <c r="AP402" s="1">
        <f>Summary!$F$32-SUM('Crossing Event Calculation'!$AQ$22:$AQ401)</f>
        <v>1.2333334353797909E-10</v>
      </c>
      <c r="AQ402" s="1">
        <f t="shared" si="82"/>
        <v>7.1629519114587058E-12</v>
      </c>
      <c r="AR402" s="27" t="str">
        <f>IF(AN402&gt;Summary!$F$45,"",AQ402)</f>
        <v/>
      </c>
      <c r="AT402">
        <f t="shared" si="80"/>
        <v>381</v>
      </c>
      <c r="AU402">
        <f>Summary!$F$44*(AT402-0.5)</f>
        <v>2739.6</v>
      </c>
      <c r="AV402" s="1">
        <f>Summary!$F$32-SUM('Crossing Event Calculation'!$AW$22:$AW401)</f>
        <v>2.0606133119049908E-5</v>
      </c>
      <c r="AW402" s="1">
        <f t="shared" si="83"/>
        <v>5.7269873815839189E-7</v>
      </c>
      <c r="AX402" s="27" t="str">
        <f>IF(AT402&gt;Summary!$F$45,"",AW402)</f>
        <v/>
      </c>
    </row>
    <row r="403" spans="1:50">
      <c r="A403">
        <f t="shared" si="70"/>
        <v>382</v>
      </c>
      <c r="B403">
        <f>Summary!$E$44*(A403-0.5)</f>
        <v>3433.5</v>
      </c>
      <c r="C403" s="1">
        <f>IF(Summary!E$41=1,0,Summary!$E$31*(Summary!$E$41)*(1-Summary!$E$41)^$A402)</f>
        <v>1.5345623370198913E-38</v>
      </c>
      <c r="D403" s="1" t="str">
        <f>IF(A403&gt;Summary!$E$45,"",C403)</f>
        <v/>
      </c>
      <c r="G403">
        <f t="shared" si="71"/>
        <v>382</v>
      </c>
      <c r="H403">
        <f>Summary!$E$44*(G403-0.5)</f>
        <v>3433.5</v>
      </c>
      <c r="I403" s="1">
        <f>Summary!$E$32-SUM('Crossing Event Calculation'!$J$22:$J402)</f>
        <v>0</v>
      </c>
      <c r="J403" s="1">
        <f t="shared" si="72"/>
        <v>0</v>
      </c>
      <c r="K403" s="27" t="str">
        <f>IF(G403&gt;Summary!$E$45,"",J403)</f>
        <v/>
      </c>
      <c r="N403">
        <f t="shared" si="73"/>
        <v>382</v>
      </c>
      <c r="O403">
        <f>Summary!$E$44*(N403-0.5)</f>
        <v>3433.5</v>
      </c>
      <c r="P403" s="1">
        <f>Summary!$E$32-SUM('Crossing Event Calculation'!$Q$22:$Q402)</f>
        <v>1.8429702208777599E-14</v>
      </c>
      <c r="Q403" s="1">
        <f t="shared" si="74"/>
        <v>1.4616420021975234E-15</v>
      </c>
      <c r="R403" s="27" t="str">
        <f>IF(N403&gt;Summary!$E$45,"",Q403)</f>
        <v/>
      </c>
      <c r="T403">
        <f t="shared" si="75"/>
        <v>382</v>
      </c>
      <c r="U403">
        <f>Summary!$E$44*(T403-0.5)</f>
        <v>3433.5</v>
      </c>
      <c r="V403" s="1">
        <f>Summary!$E$32-SUM('Crossing Event Calculation'!$W$22:$W402)</f>
        <v>1.8541146951100984E-8</v>
      </c>
      <c r="W403" s="1">
        <f t="shared" si="76"/>
        <v>8.4010742962291714E-10</v>
      </c>
      <c r="X403" s="27" t="str">
        <f>IF(T403&gt;Summary!$E$45,"",W403)</f>
        <v/>
      </c>
      <c r="AA403">
        <f t="shared" si="77"/>
        <v>382</v>
      </c>
      <c r="AB403">
        <f>Summary!$F$44*(AA403-0.5)</f>
        <v>2746.7999999999997</v>
      </c>
      <c r="AC403" s="1">
        <f>IF(Summary!F$41=1,0,Summary!$F$31*(Summary!$F$41)*(1-Summary!$F$41)^$A402)</f>
        <v>1.7282916329490903E-38</v>
      </c>
      <c r="AD403" s="1" t="str">
        <f>IF(AA403&gt;Summary!$F$45,"",AC403)</f>
        <v/>
      </c>
      <c r="AG403">
        <f t="shared" si="78"/>
        <v>382</v>
      </c>
      <c r="AH403">
        <f>Summary!$F$44*(AG403-0.5)</f>
        <v>2746.7999999999997</v>
      </c>
      <c r="AI403" s="1">
        <f>Summary!$F$32-SUM('Crossing Event Calculation'!$AJ$22:$AJ402)</f>
        <v>0</v>
      </c>
      <c r="AJ403" s="1">
        <f t="shared" si="81"/>
        <v>0</v>
      </c>
      <c r="AK403" s="27" t="str">
        <f>IF(AG403&gt;Summary!$F$45,"",AJ403)</f>
        <v/>
      </c>
      <c r="AN403">
        <f t="shared" si="79"/>
        <v>382</v>
      </c>
      <c r="AO403">
        <f>Summary!$F$44*(AN403-0.5)</f>
        <v>2746.7999999999997</v>
      </c>
      <c r="AP403" s="1">
        <f>Summary!$F$32-SUM('Crossing Event Calculation'!$AQ$22:$AQ402)</f>
        <v>1.161704066277025E-10</v>
      </c>
      <c r="AQ403" s="1">
        <f t="shared" si="82"/>
        <v>6.7469429785838412E-12</v>
      </c>
      <c r="AR403" s="27" t="str">
        <f>IF(AN403&gt;Summary!$F$45,"",AQ403)</f>
        <v/>
      </c>
      <c r="AT403">
        <f t="shared" si="80"/>
        <v>382</v>
      </c>
      <c r="AU403">
        <f>Summary!$F$44*(AT403-0.5)</f>
        <v>2746.7999999999997</v>
      </c>
      <c r="AV403" s="1">
        <f>Summary!$F$32-SUM('Crossing Event Calculation'!$AW$22:$AW402)</f>
        <v>2.0033434380839488E-5</v>
      </c>
      <c r="AW403" s="1">
        <f t="shared" si="83"/>
        <v>5.5678193111734657E-7</v>
      </c>
      <c r="AX403" s="27" t="str">
        <f>IF(AT403&gt;Summary!$F$45,"",AW403)</f>
        <v/>
      </c>
    </row>
    <row r="404" spans="1:50">
      <c r="A404">
        <f t="shared" si="70"/>
        <v>383</v>
      </c>
      <c r="B404">
        <f>Summary!$E$44*(A404-0.5)</f>
        <v>3442.5</v>
      </c>
      <c r="C404" s="1">
        <f>IF(Summary!E$41=1,0,Summary!$E$31*(Summary!$E$41)*(1-Summary!$E$41)^$A403)</f>
        <v>1.2276498696159129E-38</v>
      </c>
      <c r="D404" s="1" t="str">
        <f>IF(A404&gt;Summary!$E$45,"",C404)</f>
        <v/>
      </c>
      <c r="G404">
        <f t="shared" si="71"/>
        <v>383</v>
      </c>
      <c r="H404">
        <f>Summary!$E$44*(G404-0.5)</f>
        <v>3442.5</v>
      </c>
      <c r="I404" s="1">
        <f>Summary!$E$32-SUM('Crossing Event Calculation'!$J$22:$J403)</f>
        <v>0</v>
      </c>
      <c r="J404" s="1">
        <f t="shared" si="72"/>
        <v>0</v>
      </c>
      <c r="K404" s="27" t="str">
        <f>IF(G404&gt;Summary!$E$45,"",J404)</f>
        <v/>
      </c>
      <c r="N404">
        <f t="shared" si="73"/>
        <v>383</v>
      </c>
      <c r="O404">
        <f>Summary!$E$44*(N404-0.5)</f>
        <v>3442.5</v>
      </c>
      <c r="P404" s="1">
        <f>Summary!$E$32-SUM('Crossing Event Calculation'!$Q$22:$Q403)</f>
        <v>1.6986412276764895E-14</v>
      </c>
      <c r="Q404" s="1">
        <f t="shared" si="74"/>
        <v>1.3471760622663919E-15</v>
      </c>
      <c r="R404" s="27" t="str">
        <f>IF(N404&gt;Summary!$E$45,"",Q404)</f>
        <v/>
      </c>
      <c r="T404">
        <f t="shared" si="75"/>
        <v>383</v>
      </c>
      <c r="U404">
        <f>Summary!$E$44*(T404-0.5)</f>
        <v>3442.5</v>
      </c>
      <c r="V404" s="1">
        <f>Summary!$E$32-SUM('Crossing Event Calculation'!$W$22:$W403)</f>
        <v>1.7701039523032591E-8</v>
      </c>
      <c r="W404" s="1">
        <f t="shared" si="76"/>
        <v>8.0204179679755693E-10</v>
      </c>
      <c r="X404" s="27" t="str">
        <f>IF(T404&gt;Summary!$E$45,"",W404)</f>
        <v/>
      </c>
      <c r="AA404">
        <f t="shared" si="77"/>
        <v>383</v>
      </c>
      <c r="AB404">
        <f>Summary!$F$44*(AA404-0.5)</f>
        <v>2753.9999999999995</v>
      </c>
      <c r="AC404" s="1">
        <f>IF(Summary!F$41=1,0,Summary!$F$31*(Summary!$F$41)*(1-Summary!$F$41)^$A403)</f>
        <v>1.3826333063592723E-38</v>
      </c>
      <c r="AD404" s="1" t="str">
        <f>IF(AA404&gt;Summary!$F$45,"",AC404)</f>
        <v/>
      </c>
      <c r="AG404">
        <f t="shared" si="78"/>
        <v>383</v>
      </c>
      <c r="AH404">
        <f>Summary!$F$44*(AG404-0.5)</f>
        <v>2753.9999999999995</v>
      </c>
      <c r="AI404" s="1">
        <f>Summary!$F$32-SUM('Crossing Event Calculation'!$AJ$22:$AJ403)</f>
        <v>0</v>
      </c>
      <c r="AJ404" s="1">
        <f t="shared" si="81"/>
        <v>0</v>
      </c>
      <c r="AK404" s="27" t="str">
        <f>IF(AG404&gt;Summary!$F$45,"",AJ404)</f>
        <v/>
      </c>
      <c r="AN404">
        <f t="shared" si="79"/>
        <v>383</v>
      </c>
      <c r="AO404">
        <f>Summary!$F$44*(AN404-0.5)</f>
        <v>2753.9999999999995</v>
      </c>
      <c r="AP404" s="1">
        <f>Summary!$F$32-SUM('Crossing Event Calculation'!$AQ$22:$AQ403)</f>
        <v>1.0942347028475297E-10</v>
      </c>
      <c r="AQ404" s="1">
        <f t="shared" si="82"/>
        <v>6.3550945198631986E-12</v>
      </c>
      <c r="AR404" s="27" t="str">
        <f>IF(AN404&gt;Summary!$F$45,"",AQ404)</f>
        <v/>
      </c>
      <c r="AT404">
        <f t="shared" si="80"/>
        <v>383</v>
      </c>
      <c r="AU404">
        <f>Summary!$F$44*(AT404-0.5)</f>
        <v>2753.9999999999995</v>
      </c>
      <c r="AV404" s="1">
        <f>Summary!$F$32-SUM('Crossing Event Calculation'!$AW$22:$AW403)</f>
        <v>1.947665244972363E-5</v>
      </c>
      <c r="AW404" s="1">
        <f t="shared" si="83"/>
        <v>5.4130749408749658E-7</v>
      </c>
      <c r="AX404" s="27" t="str">
        <f>IF(AT404&gt;Summary!$F$45,"",AW404)</f>
        <v/>
      </c>
    </row>
    <row r="405" spans="1:50">
      <c r="A405">
        <f t="shared" si="70"/>
        <v>384</v>
      </c>
      <c r="B405">
        <f>Summary!$E$44*(A405-0.5)</f>
        <v>3451.5</v>
      </c>
      <c r="C405" s="1">
        <f>IF(Summary!E$41=1,0,Summary!$E$31*(Summary!$E$41)*(1-Summary!$E$41)^$A404)</f>
        <v>9.8211989569273078E-39</v>
      </c>
      <c r="D405" s="1" t="str">
        <f>IF(A405&gt;Summary!$E$45,"",C405)</f>
        <v/>
      </c>
      <c r="G405">
        <f t="shared" si="71"/>
        <v>384</v>
      </c>
      <c r="H405">
        <f>Summary!$E$44*(G405-0.5)</f>
        <v>3451.5</v>
      </c>
      <c r="I405" s="1">
        <f>Summary!$E$32-SUM('Crossing Event Calculation'!$J$22:$J404)</f>
        <v>0</v>
      </c>
      <c r="J405" s="1">
        <f t="shared" si="72"/>
        <v>0</v>
      </c>
      <c r="K405" s="27" t="str">
        <f>IF(G405&gt;Summary!$E$45,"",J405)</f>
        <v/>
      </c>
      <c r="N405">
        <f t="shared" si="73"/>
        <v>384</v>
      </c>
      <c r="O405">
        <f>Summary!$E$44*(N405-0.5)</f>
        <v>3451.5</v>
      </c>
      <c r="P405" s="1">
        <f>Summary!$E$32-SUM('Crossing Event Calculation'!$Q$22:$Q404)</f>
        <v>1.5654144647214707E-14</v>
      </c>
      <c r="Q405" s="1">
        <f t="shared" si="74"/>
        <v>1.2415151946376553E-15</v>
      </c>
      <c r="R405" s="27" t="str">
        <f>IF(N405&gt;Summary!$E$45,"",Q405)</f>
        <v/>
      </c>
      <c r="T405">
        <f t="shared" si="75"/>
        <v>384</v>
      </c>
      <c r="U405">
        <f>Summary!$E$44*(T405-0.5)</f>
        <v>3451.5</v>
      </c>
      <c r="V405" s="1">
        <f>Summary!$E$32-SUM('Crossing Event Calculation'!$W$22:$W404)</f>
        <v>1.6898997756698009E-8</v>
      </c>
      <c r="W405" s="1">
        <f t="shared" si="76"/>
        <v>7.6570093565543867E-10</v>
      </c>
      <c r="X405" s="27" t="str">
        <f>IF(T405&gt;Summary!$E$45,"",W405)</f>
        <v/>
      </c>
      <c r="AA405">
        <f t="shared" si="77"/>
        <v>384</v>
      </c>
      <c r="AB405">
        <f>Summary!$F$44*(AA405-0.5)</f>
        <v>2761.2</v>
      </c>
      <c r="AC405" s="1">
        <f>IF(Summary!F$41=1,0,Summary!$F$31*(Summary!$F$41)*(1-Summary!$F$41)^$A404)</f>
        <v>1.1061066450874181E-38</v>
      </c>
      <c r="AD405" s="1" t="str">
        <f>IF(AA405&gt;Summary!$F$45,"",AC405)</f>
        <v/>
      </c>
      <c r="AG405">
        <f t="shared" si="78"/>
        <v>384</v>
      </c>
      <c r="AH405">
        <f>Summary!$F$44*(AG405-0.5)</f>
        <v>2761.2</v>
      </c>
      <c r="AI405" s="1">
        <f>Summary!$F$32-SUM('Crossing Event Calculation'!$AJ$22:$AJ404)</f>
        <v>0</v>
      </c>
      <c r="AJ405" s="1">
        <f t="shared" si="81"/>
        <v>0</v>
      </c>
      <c r="AK405" s="27" t="str">
        <f>IF(AG405&gt;Summary!$F$45,"",AJ405)</f>
        <v/>
      </c>
      <c r="AN405">
        <f t="shared" si="79"/>
        <v>384</v>
      </c>
      <c r="AO405">
        <f>Summary!$F$44*(AN405-0.5)</f>
        <v>2761.2</v>
      </c>
      <c r="AP405" s="1">
        <f>Summary!$F$32-SUM('Crossing Event Calculation'!$AQ$22:$AQ404)</f>
        <v>1.0306833164719365E-10</v>
      </c>
      <c r="AQ405" s="1">
        <f t="shared" si="82"/>
        <v>5.9860008818765433E-12</v>
      </c>
      <c r="AR405" s="27" t="str">
        <f>IF(AN405&gt;Summary!$F$45,"",AQ405)</f>
        <v/>
      </c>
      <c r="AT405">
        <f t="shared" si="80"/>
        <v>384</v>
      </c>
      <c r="AU405">
        <f>Summary!$F$44*(AT405-0.5)</f>
        <v>2761.2</v>
      </c>
      <c r="AV405" s="1">
        <f>Summary!$F$32-SUM('Crossing Event Calculation'!$AW$22:$AW404)</f>
        <v>1.8935344955672839E-5</v>
      </c>
      <c r="AW405" s="1">
        <f t="shared" si="83"/>
        <v>5.2626313244004244E-7</v>
      </c>
      <c r="AX405" s="27" t="str">
        <f>IF(AT405&gt;Summary!$F$45,"",AW405)</f>
        <v/>
      </c>
    </row>
    <row r="406" spans="1:50">
      <c r="A406">
        <f t="shared" si="70"/>
        <v>385</v>
      </c>
      <c r="B406">
        <f>Summary!$E$44*(A406-0.5)</f>
        <v>3460.5</v>
      </c>
      <c r="C406" s="1">
        <f>IF(Summary!E$41=1,0,Summary!$E$31*(Summary!$E$41)*(1-Summary!$E$41)^$A405)</f>
        <v>7.8569591655418473E-39</v>
      </c>
      <c r="D406" s="1" t="str">
        <f>IF(A406&gt;Summary!$E$45,"",C406)</f>
        <v/>
      </c>
      <c r="G406">
        <f t="shared" si="71"/>
        <v>385</v>
      </c>
      <c r="H406">
        <f>Summary!$E$44*(G406-0.5)</f>
        <v>3460.5</v>
      </c>
      <c r="I406" s="1">
        <f>Summary!$E$32-SUM('Crossing Event Calculation'!$J$22:$J405)</f>
        <v>0</v>
      </c>
      <c r="J406" s="1">
        <f t="shared" si="72"/>
        <v>0</v>
      </c>
      <c r="K406" s="27" t="str">
        <f>IF(G406&gt;Summary!$E$45,"",J406)</f>
        <v/>
      </c>
      <c r="N406">
        <f t="shared" si="73"/>
        <v>385</v>
      </c>
      <c r="O406">
        <f>Summary!$E$44*(N406-0.5)</f>
        <v>3460.5</v>
      </c>
      <c r="P406" s="1">
        <f>Summary!$E$32-SUM('Crossing Event Calculation'!$Q$22:$Q405)</f>
        <v>1.4432899320127035E-14</v>
      </c>
      <c r="Q406" s="1">
        <f t="shared" si="74"/>
        <v>1.1446593993113134E-15</v>
      </c>
      <c r="R406" s="27" t="str">
        <f>IF(N406&gt;Summary!$E$45,"",Q406)</f>
        <v/>
      </c>
      <c r="T406">
        <f t="shared" si="75"/>
        <v>385</v>
      </c>
      <c r="U406">
        <f>Summary!$E$44*(T406-0.5)</f>
        <v>3460.5</v>
      </c>
      <c r="V406" s="1">
        <f>Summary!$E$32-SUM('Crossing Event Calculation'!$W$22:$W405)</f>
        <v>1.6133296809606179E-8</v>
      </c>
      <c r="W406" s="1">
        <f t="shared" si="76"/>
        <v>7.3100669283337027E-10</v>
      </c>
      <c r="X406" s="27" t="str">
        <f>IF(T406&gt;Summary!$E$45,"",W406)</f>
        <v/>
      </c>
      <c r="AA406">
        <f t="shared" si="77"/>
        <v>385</v>
      </c>
      <c r="AB406">
        <f>Summary!$F$44*(AA406-0.5)</f>
        <v>2768.3999999999996</v>
      </c>
      <c r="AC406" s="1">
        <f>IF(Summary!F$41=1,0,Summary!$F$31*(Summary!$F$41)*(1-Summary!$F$41)^$A405)</f>
        <v>8.8488531606993457E-39</v>
      </c>
      <c r="AD406" s="1" t="str">
        <f>IF(AA406&gt;Summary!$F$45,"",AC406)</f>
        <v/>
      </c>
      <c r="AG406">
        <f t="shared" si="78"/>
        <v>385</v>
      </c>
      <c r="AH406">
        <f>Summary!$F$44*(AG406-0.5)</f>
        <v>2768.3999999999996</v>
      </c>
      <c r="AI406" s="1">
        <f>Summary!$F$32-SUM('Crossing Event Calculation'!$AJ$22:$AJ405)</f>
        <v>0</v>
      </c>
      <c r="AJ406" s="1">
        <f t="shared" si="81"/>
        <v>0</v>
      </c>
      <c r="AK406" s="27" t="str">
        <f>IF(AG406&gt;Summary!$F$45,"",AJ406)</f>
        <v/>
      </c>
      <c r="AN406">
        <f t="shared" si="79"/>
        <v>385</v>
      </c>
      <c r="AO406">
        <f>Summary!$F$44*(AN406-0.5)</f>
        <v>2768.3999999999996</v>
      </c>
      <c r="AP406" s="1">
        <f>Summary!$F$32-SUM('Crossing Event Calculation'!$AQ$22:$AQ405)</f>
        <v>9.7082342165322189E-11</v>
      </c>
      <c r="AQ406" s="1">
        <f t="shared" si="82"/>
        <v>5.6383466825242067E-12</v>
      </c>
      <c r="AR406" s="27" t="str">
        <f>IF(AN406&gt;Summary!$F$45,"",AQ406)</f>
        <v/>
      </c>
      <c r="AT406">
        <f t="shared" si="80"/>
        <v>385</v>
      </c>
      <c r="AU406">
        <f>Summary!$F$44*(AT406-0.5)</f>
        <v>2768.3999999999996</v>
      </c>
      <c r="AV406" s="1">
        <f>Summary!$F$32-SUM('Crossing Event Calculation'!$AW$22:$AW405)</f>
        <v>1.8409081823267393E-5</v>
      </c>
      <c r="AW406" s="1">
        <f t="shared" si="83"/>
        <v>5.1163689324578757E-7</v>
      </c>
      <c r="AX406" s="27" t="str">
        <f>IF(AT406&gt;Summary!$F$45,"",AW406)</f>
        <v/>
      </c>
    </row>
    <row r="407" spans="1:50">
      <c r="A407">
        <f t="shared" ref="A407:A470" si="84">A406+1</f>
        <v>386</v>
      </c>
      <c r="B407">
        <f>Summary!$E$44*(A407-0.5)</f>
        <v>3469.5</v>
      </c>
      <c r="C407" s="1">
        <f>IF(Summary!E$41=1,0,Summary!$E$31*(Summary!$E$41)*(1-Summary!$E$41)^$A406)</f>
        <v>6.2855673324334773E-39</v>
      </c>
      <c r="D407" s="1" t="str">
        <f>IF(A407&gt;Summary!$E$45,"",C407)</f>
        <v/>
      </c>
      <c r="G407">
        <f t="shared" ref="G407:G470" si="85">G406+1</f>
        <v>386</v>
      </c>
      <c r="H407">
        <f>Summary!$E$44*(G407-0.5)</f>
        <v>3469.5</v>
      </c>
      <c r="I407" s="1">
        <f>Summary!$E$32-SUM('Crossing Event Calculation'!$J$22:$J406)</f>
        <v>0</v>
      </c>
      <c r="J407" s="1">
        <f t="shared" ref="J407:J470" si="86">I407*I$14</f>
        <v>0</v>
      </c>
      <c r="K407" s="27" t="str">
        <f>IF(G407&gt;Summary!$E$45,"",J407)</f>
        <v/>
      </c>
      <c r="N407">
        <f t="shared" ref="N407:N470" si="87">N406+1</f>
        <v>386</v>
      </c>
      <c r="O407">
        <f>Summary!$E$44*(N407-0.5)</f>
        <v>3469.5</v>
      </c>
      <c r="P407" s="1">
        <f>Summary!$E$32-SUM('Crossing Event Calculation'!$Q$22:$Q406)</f>
        <v>1.3322676295501878E-14</v>
      </c>
      <c r="Q407" s="1">
        <f t="shared" ref="Q407:Q470" si="88">P407*P$15</f>
        <v>1.0566086762873662E-15</v>
      </c>
      <c r="R407" s="27" t="str">
        <f>IF(N407&gt;Summary!$E$45,"",Q407)</f>
        <v/>
      </c>
      <c r="T407">
        <f t="shared" ref="T407:T470" si="89">T406+1</f>
        <v>386</v>
      </c>
      <c r="U407">
        <f>Summary!$E$44*(T407-0.5)</f>
        <v>3469.5</v>
      </c>
      <c r="V407" s="1">
        <f>Summary!$E$32-SUM('Crossing Event Calculation'!$W$22:$W406)</f>
        <v>1.5402290109989281E-8</v>
      </c>
      <c r="W407" s="1">
        <f t="shared" ref="W407:W470" si="90">V407*V$16</f>
        <v>6.978844614486599E-10</v>
      </c>
      <c r="X407" s="27" t="str">
        <f>IF(T407&gt;Summary!$E$45,"",W407)</f>
        <v/>
      </c>
      <c r="AA407">
        <f t="shared" ref="AA407:AA470" si="91">AA406+1</f>
        <v>386</v>
      </c>
      <c r="AB407">
        <f>Summary!$F$44*(AA407-0.5)</f>
        <v>2775.6</v>
      </c>
      <c r="AC407" s="1">
        <f>IF(Summary!F$41=1,0,Summary!$F$31*(Summary!$F$41)*(1-Summary!$F$41)^$A406)</f>
        <v>7.0790825285594758E-39</v>
      </c>
      <c r="AD407" s="1" t="str">
        <f>IF(AA407&gt;Summary!$F$45,"",AC407)</f>
        <v/>
      </c>
      <c r="AG407">
        <f t="shared" ref="AG407:AG470" si="92">AG406+1</f>
        <v>386</v>
      </c>
      <c r="AH407">
        <f>Summary!$F$44*(AG407-0.5)</f>
        <v>2775.6</v>
      </c>
      <c r="AI407" s="1">
        <f>Summary!$F$32-SUM('Crossing Event Calculation'!$AJ$22:$AJ406)</f>
        <v>0</v>
      </c>
      <c r="AJ407" s="1">
        <f t="shared" si="81"/>
        <v>0</v>
      </c>
      <c r="AK407" s="27" t="str">
        <f>IF(AG407&gt;Summary!$F$45,"",AJ407)</f>
        <v/>
      </c>
      <c r="AN407">
        <f t="shared" ref="AN407:AN470" si="93">AN406+1</f>
        <v>386</v>
      </c>
      <c r="AO407">
        <f>Summary!$F$44*(AN407-0.5)</f>
        <v>2775.6</v>
      </c>
      <c r="AP407" s="1">
        <f>Summary!$F$32-SUM('Crossing Event Calculation'!$AQ$22:$AQ406)</f>
        <v>9.1443963512460869E-11</v>
      </c>
      <c r="AQ407" s="1">
        <f t="shared" si="82"/>
        <v>5.3108810192212075E-12</v>
      </c>
      <c r="AR407" s="27" t="str">
        <f>IF(AN407&gt;Summary!$F$45,"",AQ407)</f>
        <v/>
      </c>
      <c r="AT407">
        <f t="shared" ref="AT407:AT470" si="94">AT406+1</f>
        <v>386</v>
      </c>
      <c r="AU407">
        <f>Summary!$F$44*(AT407-0.5)</f>
        <v>2775.6</v>
      </c>
      <c r="AV407" s="1">
        <f>Summary!$F$32-SUM('Crossing Event Calculation'!$AW$22:$AW406)</f>
        <v>1.7897444929970696E-5</v>
      </c>
      <c r="AW407" s="1">
        <f t="shared" si="83"/>
        <v>4.9741715577765414E-7</v>
      </c>
      <c r="AX407" s="27" t="str">
        <f>IF(AT407&gt;Summary!$F$45,"",AW407)</f>
        <v/>
      </c>
    </row>
    <row r="408" spans="1:50">
      <c r="A408">
        <f t="shared" si="84"/>
        <v>387</v>
      </c>
      <c r="B408">
        <f>Summary!$E$44*(A408-0.5)</f>
        <v>3478.5</v>
      </c>
      <c r="C408" s="1">
        <f>IF(Summary!E$41=1,0,Summary!$E$31*(Summary!$E$41)*(1-Summary!$E$41)^$A407)</f>
        <v>5.0284538659467823E-39</v>
      </c>
      <c r="D408" s="1" t="str">
        <f>IF(A408&gt;Summary!$E$45,"",C408)</f>
        <v/>
      </c>
      <c r="G408">
        <f t="shared" si="85"/>
        <v>387</v>
      </c>
      <c r="H408">
        <f>Summary!$E$44*(G408-0.5)</f>
        <v>3478.5</v>
      </c>
      <c r="I408" s="1">
        <f>Summary!$E$32-SUM('Crossing Event Calculation'!$J$22:$J407)</f>
        <v>0</v>
      </c>
      <c r="J408" s="1">
        <f t="shared" si="86"/>
        <v>0</v>
      </c>
      <c r="K408" s="27" t="str">
        <f>IF(G408&gt;Summary!$E$45,"",J408)</f>
        <v/>
      </c>
      <c r="N408">
        <f t="shared" si="87"/>
        <v>387</v>
      </c>
      <c r="O408">
        <f>Summary!$E$44*(N408-0.5)</f>
        <v>3478.5</v>
      </c>
      <c r="P408" s="1">
        <f>Summary!$E$32-SUM('Crossing Event Calculation'!$Q$22:$Q407)</f>
        <v>1.2212453270876722E-14</v>
      </c>
      <c r="Q408" s="1">
        <f t="shared" si="88"/>
        <v>9.6855795326341904E-16</v>
      </c>
      <c r="R408" s="27" t="str">
        <f>IF(N408&gt;Summary!$E$45,"",Q408)</f>
        <v/>
      </c>
      <c r="T408">
        <f t="shared" si="89"/>
        <v>387</v>
      </c>
      <c r="U408">
        <f>Summary!$E$44*(T408-0.5)</f>
        <v>3478.5</v>
      </c>
      <c r="V408" s="1">
        <f>Summary!$E$32-SUM('Crossing Event Calculation'!$W$22:$W407)</f>
        <v>1.4704405693066747E-8</v>
      </c>
      <c r="W408" s="1">
        <f t="shared" si="90"/>
        <v>6.6626301509364555E-10</v>
      </c>
      <c r="X408" s="27" t="str">
        <f>IF(T408&gt;Summary!$E$45,"",W408)</f>
        <v/>
      </c>
      <c r="AA408">
        <f t="shared" si="91"/>
        <v>387</v>
      </c>
      <c r="AB408">
        <f>Summary!$F$44*(AA408-0.5)</f>
        <v>2782.7999999999997</v>
      </c>
      <c r="AC408" s="1">
        <f>IF(Summary!F$41=1,0,Summary!$F$31*(Summary!$F$41)*(1-Summary!$F$41)^$A407)</f>
        <v>5.6632660228475823E-39</v>
      </c>
      <c r="AD408" s="1" t="str">
        <f>IF(AA408&gt;Summary!$F$45,"",AC408)</f>
        <v/>
      </c>
      <c r="AG408">
        <f t="shared" si="92"/>
        <v>387</v>
      </c>
      <c r="AH408">
        <f>Summary!$F$44*(AG408-0.5)</f>
        <v>2782.7999999999997</v>
      </c>
      <c r="AI408" s="1">
        <f>Summary!$F$32-SUM('Crossing Event Calculation'!$AJ$22:$AJ407)</f>
        <v>0</v>
      </c>
      <c r="AJ408" s="1">
        <f t="shared" ref="AJ408:AJ471" si="95">AI408*AI$14</f>
        <v>0</v>
      </c>
      <c r="AK408" s="27" t="str">
        <f>IF(AG408&gt;Summary!$F$45,"",AJ408)</f>
        <v/>
      </c>
      <c r="AN408">
        <f t="shared" si="93"/>
        <v>387</v>
      </c>
      <c r="AO408">
        <f>Summary!$F$44*(AN408-0.5)</f>
        <v>2782.7999999999997</v>
      </c>
      <c r="AP408" s="1">
        <f>Summary!$F$32-SUM('Crossing Event Calculation'!$AQ$22:$AQ407)</f>
        <v>8.613310065186397E-11</v>
      </c>
      <c r="AQ408" s="1">
        <f t="shared" ref="AQ408:AQ471" si="96">AP408*AP$15</f>
        <v>5.0024368127516637E-12</v>
      </c>
      <c r="AR408" s="27" t="str">
        <f>IF(AN408&gt;Summary!$F$45,"",AQ408)</f>
        <v/>
      </c>
      <c r="AT408">
        <f t="shared" si="94"/>
        <v>387</v>
      </c>
      <c r="AU408">
        <f>Summary!$F$44*(AT408-0.5)</f>
        <v>2782.7999999999997</v>
      </c>
      <c r="AV408" s="1">
        <f>Summary!$F$32-SUM('Crossing Event Calculation'!$AW$22:$AW407)</f>
        <v>1.7400027774172599E-5</v>
      </c>
      <c r="AW408" s="1">
        <f t="shared" ref="AW408:AW471" si="97">AV408*AV$16</f>
        <v>4.835926222847326E-7</v>
      </c>
      <c r="AX408" s="27" t="str">
        <f>IF(AT408&gt;Summary!$F$45,"",AW408)</f>
        <v/>
      </c>
    </row>
    <row r="409" spans="1:50">
      <c r="A409">
        <f t="shared" si="84"/>
        <v>388</v>
      </c>
      <c r="B409">
        <f>Summary!$E$44*(A409-0.5)</f>
        <v>3487.5</v>
      </c>
      <c r="C409" s="1">
        <f>IF(Summary!E$41=1,0,Summary!$E$31*(Summary!$E$41)*(1-Summary!$E$41)^$A408)</f>
        <v>4.0227630927574264E-39</v>
      </c>
      <c r="D409" s="1" t="str">
        <f>IF(A409&gt;Summary!$E$45,"",C409)</f>
        <v/>
      </c>
      <c r="G409">
        <f t="shared" si="85"/>
        <v>388</v>
      </c>
      <c r="H409">
        <f>Summary!$E$44*(G409-0.5)</f>
        <v>3487.5</v>
      </c>
      <c r="I409" s="1">
        <f>Summary!$E$32-SUM('Crossing Event Calculation'!$J$22:$J408)</f>
        <v>0</v>
      </c>
      <c r="J409" s="1">
        <f t="shared" si="86"/>
        <v>0</v>
      </c>
      <c r="K409" s="27" t="str">
        <f>IF(G409&gt;Summary!$E$45,"",J409)</f>
        <v/>
      </c>
      <c r="N409">
        <f t="shared" si="87"/>
        <v>388</v>
      </c>
      <c r="O409">
        <f>Summary!$E$44*(N409-0.5)</f>
        <v>3487.5</v>
      </c>
      <c r="P409" s="1">
        <f>Summary!$E$32-SUM('Crossing Event Calculation'!$Q$22:$Q408)</f>
        <v>1.1213252548714081E-14</v>
      </c>
      <c r="Q409" s="1">
        <f t="shared" si="88"/>
        <v>8.8931230254186665E-16</v>
      </c>
      <c r="R409" s="27" t="str">
        <f>IF(N409&gt;Summary!$E$45,"",Q409)</f>
        <v/>
      </c>
      <c r="T409">
        <f t="shared" si="89"/>
        <v>388</v>
      </c>
      <c r="U409">
        <f>Summary!$E$44*(T409-0.5)</f>
        <v>3487.5</v>
      </c>
      <c r="V409" s="1">
        <f>Summary!$E$32-SUM('Crossing Event Calculation'!$W$22:$W408)</f>
        <v>1.4038142648331586E-8</v>
      </c>
      <c r="W409" s="1">
        <f t="shared" si="90"/>
        <v>6.3607434686069365E-10</v>
      </c>
      <c r="X409" s="27" t="str">
        <f>IF(T409&gt;Summary!$E$45,"",W409)</f>
        <v/>
      </c>
      <c r="AA409">
        <f t="shared" si="91"/>
        <v>388</v>
      </c>
      <c r="AB409">
        <f>Summary!$F$44*(AA409-0.5)</f>
        <v>2789.9999999999995</v>
      </c>
      <c r="AC409" s="1">
        <f>IF(Summary!F$41=1,0,Summary!$F$31*(Summary!$F$41)*(1-Summary!$F$41)^$A408)</f>
        <v>4.5306128182780661E-39</v>
      </c>
      <c r="AD409" s="1" t="str">
        <f>IF(AA409&gt;Summary!$F$45,"",AC409)</f>
        <v/>
      </c>
      <c r="AG409">
        <f t="shared" si="92"/>
        <v>388</v>
      </c>
      <c r="AH409">
        <f>Summary!$F$44*(AG409-0.5)</f>
        <v>2789.9999999999995</v>
      </c>
      <c r="AI409" s="1">
        <f>Summary!$F$32-SUM('Crossing Event Calculation'!$AJ$22:$AJ408)</f>
        <v>0</v>
      </c>
      <c r="AJ409" s="1">
        <f t="shared" si="95"/>
        <v>0</v>
      </c>
      <c r="AK409" s="27" t="str">
        <f>IF(AG409&gt;Summary!$F$45,"",AJ409)</f>
        <v/>
      </c>
      <c r="AN409">
        <f t="shared" si="93"/>
        <v>388</v>
      </c>
      <c r="AO409">
        <f>Summary!$F$44*(AN409-0.5)</f>
        <v>2789.9999999999995</v>
      </c>
      <c r="AP409" s="1">
        <f>Summary!$F$32-SUM('Crossing Event Calculation'!$AQ$22:$AQ408)</f>
        <v>8.1130657747507939E-11</v>
      </c>
      <c r="AQ409" s="1">
        <f t="shared" si="96"/>
        <v>4.7119050154629123E-12</v>
      </c>
      <c r="AR409" s="27" t="str">
        <f>IF(AN409&gt;Summary!$F$45,"",AQ409)</f>
        <v/>
      </c>
      <c r="AT409">
        <f t="shared" si="94"/>
        <v>388</v>
      </c>
      <c r="AU409">
        <f>Summary!$F$44*(AT409-0.5)</f>
        <v>2789.9999999999995</v>
      </c>
      <c r="AV409" s="1">
        <f>Summary!$F$32-SUM('Crossing Event Calculation'!$AW$22:$AW408)</f>
        <v>1.6916435151892451E-5</v>
      </c>
      <c r="AW409" s="1">
        <f t="shared" si="97"/>
        <v>4.7015230900700689E-7</v>
      </c>
      <c r="AX409" s="27" t="str">
        <f>IF(AT409&gt;Summary!$F$45,"",AW409)</f>
        <v/>
      </c>
    </row>
    <row r="410" spans="1:50">
      <c r="A410">
        <f t="shared" si="84"/>
        <v>389</v>
      </c>
      <c r="B410">
        <f>Summary!$E$44*(A410-0.5)</f>
        <v>3496.5</v>
      </c>
      <c r="C410" s="1">
        <f>IF(Summary!E$41=1,0,Summary!$E$31*(Summary!$E$41)*(1-Summary!$E$41)^$A409)</f>
        <v>3.2182104742059415E-39</v>
      </c>
      <c r="D410" s="1" t="str">
        <f>IF(A410&gt;Summary!$E$45,"",C410)</f>
        <v/>
      </c>
      <c r="G410">
        <f t="shared" si="85"/>
        <v>389</v>
      </c>
      <c r="H410">
        <f>Summary!$E$44*(G410-0.5)</f>
        <v>3496.5</v>
      </c>
      <c r="I410" s="1">
        <f>Summary!$E$32-SUM('Crossing Event Calculation'!$J$22:$J409)</f>
        <v>0</v>
      </c>
      <c r="J410" s="1">
        <f t="shared" si="86"/>
        <v>0</v>
      </c>
      <c r="K410" s="27" t="str">
        <f>IF(G410&gt;Summary!$E$45,"",J410)</f>
        <v/>
      </c>
      <c r="N410">
        <f t="shared" si="87"/>
        <v>389</v>
      </c>
      <c r="O410">
        <f>Summary!$E$44*(N410-0.5)</f>
        <v>3496.5</v>
      </c>
      <c r="P410" s="1">
        <f>Summary!$E$32-SUM('Crossing Event Calculation'!$Q$22:$Q409)</f>
        <v>1.0325074129013956E-14</v>
      </c>
      <c r="Q410" s="1">
        <f t="shared" si="88"/>
        <v>8.1887172412270889E-16</v>
      </c>
      <c r="R410" s="27" t="str">
        <f>IF(N410&gt;Summary!$E$45,"",Q410)</f>
        <v/>
      </c>
      <c r="T410">
        <f t="shared" si="89"/>
        <v>389</v>
      </c>
      <c r="U410">
        <f>Summary!$E$44*(T410-0.5)</f>
        <v>3496.5</v>
      </c>
      <c r="V410" s="1">
        <f>Summary!$E$32-SUM('Crossing Event Calculation'!$W$22:$W409)</f>
        <v>1.3402068343992823E-8</v>
      </c>
      <c r="W410" s="1">
        <f t="shared" si="90"/>
        <v>6.0725354358047951E-10</v>
      </c>
      <c r="X410" s="27" t="str">
        <f>IF(T410&gt;Summary!$E$45,"",W410)</f>
        <v/>
      </c>
      <c r="AA410">
        <f t="shared" si="91"/>
        <v>389</v>
      </c>
      <c r="AB410">
        <f>Summary!$F$44*(AA410-0.5)</f>
        <v>2797.2</v>
      </c>
      <c r="AC410" s="1">
        <f>IF(Summary!F$41=1,0,Summary!$F$31*(Summary!$F$41)*(1-Summary!$F$41)^$A409)</f>
        <v>3.6244902546224534E-39</v>
      </c>
      <c r="AD410" s="1" t="str">
        <f>IF(AA410&gt;Summary!$F$45,"",AC410)</f>
        <v/>
      </c>
      <c r="AG410">
        <f t="shared" si="92"/>
        <v>389</v>
      </c>
      <c r="AH410">
        <f>Summary!$F$44*(AG410-0.5)</f>
        <v>2797.2</v>
      </c>
      <c r="AI410" s="1">
        <f>Summary!$F$32-SUM('Crossing Event Calculation'!$AJ$22:$AJ409)</f>
        <v>0</v>
      </c>
      <c r="AJ410" s="1">
        <f t="shared" si="95"/>
        <v>0</v>
      </c>
      <c r="AK410" s="27" t="str">
        <f>IF(AG410&gt;Summary!$F$45,"",AJ410)</f>
        <v/>
      </c>
      <c r="AN410">
        <f t="shared" si="93"/>
        <v>389</v>
      </c>
      <c r="AO410">
        <f>Summary!$F$44*(AN410-0.5)</f>
        <v>2797.2</v>
      </c>
      <c r="AP410" s="1">
        <f>Summary!$F$32-SUM('Crossing Event Calculation'!$AQ$22:$AQ409)</f>
        <v>7.6418760208696312E-11</v>
      </c>
      <c r="AQ410" s="1">
        <f t="shared" si="96"/>
        <v>4.4382475071684499E-12</v>
      </c>
      <c r="AR410" s="27" t="str">
        <f>IF(AN410&gt;Summary!$F$45,"",AQ410)</f>
        <v/>
      </c>
      <c r="AT410">
        <f t="shared" si="94"/>
        <v>389</v>
      </c>
      <c r="AU410">
        <f>Summary!$F$44*(AT410-0.5)</f>
        <v>2797.2</v>
      </c>
      <c r="AV410" s="1">
        <f>Summary!$F$32-SUM('Crossing Event Calculation'!$AW$22:$AW409)</f>
        <v>1.6446282842919047E-5</v>
      </c>
      <c r="AW410" s="1">
        <f t="shared" si="97"/>
        <v>4.570855374523574E-7</v>
      </c>
      <c r="AX410" s="27" t="str">
        <f>IF(AT410&gt;Summary!$F$45,"",AW410)</f>
        <v/>
      </c>
    </row>
    <row r="411" spans="1:50">
      <c r="A411">
        <f t="shared" si="84"/>
        <v>390</v>
      </c>
      <c r="B411">
        <f>Summary!$E$44*(A411-0.5)</f>
        <v>3505.5</v>
      </c>
      <c r="C411" s="1">
        <f>IF(Summary!E$41=1,0,Summary!$E$31*(Summary!$E$41)*(1-Summary!$E$41)^$A410)</f>
        <v>2.5745683793647536E-39</v>
      </c>
      <c r="D411" s="1" t="str">
        <f>IF(A411&gt;Summary!$E$45,"",C411)</f>
        <v/>
      </c>
      <c r="G411">
        <f t="shared" si="85"/>
        <v>390</v>
      </c>
      <c r="H411">
        <f>Summary!$E$44*(G411-0.5)</f>
        <v>3505.5</v>
      </c>
      <c r="I411" s="1">
        <f>Summary!$E$32-SUM('Crossing Event Calculation'!$J$22:$J410)</f>
        <v>0</v>
      </c>
      <c r="J411" s="1">
        <f t="shared" si="86"/>
        <v>0</v>
      </c>
      <c r="K411" s="27" t="str">
        <f>IF(G411&gt;Summary!$E$45,"",J411)</f>
        <v/>
      </c>
      <c r="N411">
        <f t="shared" si="87"/>
        <v>390</v>
      </c>
      <c r="O411">
        <f>Summary!$E$44*(N411-0.5)</f>
        <v>3505.5</v>
      </c>
      <c r="P411" s="1">
        <f>Summary!$E$32-SUM('Crossing Event Calculation'!$Q$22:$Q410)</f>
        <v>9.5479180117763462E-15</v>
      </c>
      <c r="Q411" s="1">
        <f t="shared" si="88"/>
        <v>7.5723621800594585E-16</v>
      </c>
      <c r="R411" s="27" t="str">
        <f>IF(N411&gt;Summary!$E$45,"",Q411)</f>
        <v/>
      </c>
      <c r="T411">
        <f t="shared" si="89"/>
        <v>390</v>
      </c>
      <c r="U411">
        <f>Summary!$E$44*(T411-0.5)</f>
        <v>3505.5</v>
      </c>
      <c r="V411" s="1">
        <f>Summary!$E$32-SUM('Crossing Event Calculation'!$W$22:$W410)</f>
        <v>1.2794814763239515E-8</v>
      </c>
      <c r="W411" s="1">
        <f t="shared" si="90"/>
        <v>5.7973861981651672E-10</v>
      </c>
      <c r="X411" s="27" t="str">
        <f>IF(T411&gt;Summary!$E$45,"",W411)</f>
        <v/>
      </c>
      <c r="AA411">
        <f t="shared" si="91"/>
        <v>390</v>
      </c>
      <c r="AB411">
        <f>Summary!$F$44*(AA411-0.5)</f>
        <v>2804.3999999999996</v>
      </c>
      <c r="AC411" s="1">
        <f>IF(Summary!F$41=1,0,Summary!$F$31*(Summary!$F$41)*(1-Summary!$F$41)^$A410)</f>
        <v>2.8995922036979631E-39</v>
      </c>
      <c r="AD411" s="1" t="str">
        <f>IF(AA411&gt;Summary!$F$45,"",AC411)</f>
        <v/>
      </c>
      <c r="AG411">
        <f t="shared" si="92"/>
        <v>390</v>
      </c>
      <c r="AH411">
        <f>Summary!$F$44*(AG411-0.5)</f>
        <v>2804.3999999999996</v>
      </c>
      <c r="AI411" s="1">
        <f>Summary!$F$32-SUM('Crossing Event Calculation'!$AJ$22:$AJ410)</f>
        <v>0</v>
      </c>
      <c r="AJ411" s="1">
        <f t="shared" si="95"/>
        <v>0</v>
      </c>
      <c r="AK411" s="27" t="str">
        <f>IF(AG411&gt;Summary!$F$45,"",AJ411)</f>
        <v/>
      </c>
      <c r="AN411">
        <f t="shared" si="93"/>
        <v>390</v>
      </c>
      <c r="AO411">
        <f>Summary!$F$44*(AN411-0.5)</f>
        <v>2804.3999999999996</v>
      </c>
      <c r="AP411" s="1">
        <f>Summary!$F$32-SUM('Crossing Event Calculation'!$AQ$22:$AQ410)</f>
        <v>7.1980532645454787E-11</v>
      </c>
      <c r="AQ411" s="1">
        <f t="shared" si="96"/>
        <v>4.1804841992449929E-12</v>
      </c>
      <c r="AR411" s="27" t="str">
        <f>IF(AN411&gt;Summary!$F$45,"",AQ411)</f>
        <v/>
      </c>
      <c r="AT411">
        <f t="shared" si="94"/>
        <v>390</v>
      </c>
      <c r="AU411">
        <f>Summary!$F$44*(AT411-0.5)</f>
        <v>2804.3999999999996</v>
      </c>
      <c r="AV411" s="1">
        <f>Summary!$F$32-SUM('Crossing Event Calculation'!$AW$22:$AW410)</f>
        <v>1.5989197305499303E-5</v>
      </c>
      <c r="AW411" s="1">
        <f t="shared" si="97"/>
        <v>4.4438192591115393E-7</v>
      </c>
      <c r="AX411" s="27" t="str">
        <f>IF(AT411&gt;Summary!$F$45,"",AW411)</f>
        <v/>
      </c>
    </row>
    <row r="412" spans="1:50">
      <c r="A412">
        <f t="shared" si="84"/>
        <v>391</v>
      </c>
      <c r="B412">
        <f>Summary!$E$44*(A412-0.5)</f>
        <v>3514.5</v>
      </c>
      <c r="C412" s="1">
        <f>IF(Summary!E$41=1,0,Summary!$E$31*(Summary!$E$41)*(1-Summary!$E$41)^$A411)</f>
        <v>2.0596547034918029E-39</v>
      </c>
      <c r="D412" s="1" t="str">
        <f>IF(A412&gt;Summary!$E$45,"",C412)</f>
        <v/>
      </c>
      <c r="G412">
        <f t="shared" si="85"/>
        <v>391</v>
      </c>
      <c r="H412">
        <f>Summary!$E$44*(G412-0.5)</f>
        <v>3514.5</v>
      </c>
      <c r="I412" s="1">
        <f>Summary!$E$32-SUM('Crossing Event Calculation'!$J$22:$J411)</f>
        <v>0</v>
      </c>
      <c r="J412" s="1">
        <f t="shared" si="86"/>
        <v>0</v>
      </c>
      <c r="K412" s="27" t="str">
        <f>IF(G412&gt;Summary!$E$45,"",J412)</f>
        <v/>
      </c>
      <c r="N412">
        <f t="shared" si="87"/>
        <v>391</v>
      </c>
      <c r="O412">
        <f>Summary!$E$44*(N412-0.5)</f>
        <v>3514.5</v>
      </c>
      <c r="P412" s="1">
        <f>Summary!$E$32-SUM('Crossing Event Calculation'!$Q$22:$Q411)</f>
        <v>8.7707618945387367E-15</v>
      </c>
      <c r="Q412" s="1">
        <f t="shared" si="88"/>
        <v>6.956007118891828E-16</v>
      </c>
      <c r="R412" s="27" t="str">
        <f>IF(N412&gt;Summary!$E$45,"",Q412)</f>
        <v/>
      </c>
      <c r="T412">
        <f t="shared" si="89"/>
        <v>391</v>
      </c>
      <c r="U412">
        <f>Summary!$E$44*(T412-0.5)</f>
        <v>3514.5</v>
      </c>
      <c r="V412" s="1">
        <f>Summary!$E$32-SUM('Crossing Event Calculation'!$W$22:$W411)</f>
        <v>1.2215076172772399E-8</v>
      </c>
      <c r="W412" s="1">
        <f t="shared" si="90"/>
        <v>5.5347041222531263E-10</v>
      </c>
      <c r="X412" s="27" t="str">
        <f>IF(T412&gt;Summary!$E$45,"",W412)</f>
        <v/>
      </c>
      <c r="AA412">
        <f t="shared" si="91"/>
        <v>391</v>
      </c>
      <c r="AB412">
        <f>Summary!$F$44*(AA412-0.5)</f>
        <v>2811.6</v>
      </c>
      <c r="AC412" s="1">
        <f>IF(Summary!F$41=1,0,Summary!$F$31*(Summary!$F$41)*(1-Summary!$F$41)^$A411)</f>
        <v>2.3196737629583704E-39</v>
      </c>
      <c r="AD412" s="1" t="str">
        <f>IF(AA412&gt;Summary!$F$45,"",AC412)</f>
        <v/>
      </c>
      <c r="AG412">
        <f t="shared" si="92"/>
        <v>391</v>
      </c>
      <c r="AH412">
        <f>Summary!$F$44*(AG412-0.5)</f>
        <v>2811.6</v>
      </c>
      <c r="AI412" s="1">
        <f>Summary!$F$32-SUM('Crossing Event Calculation'!$AJ$22:$AJ411)</f>
        <v>0</v>
      </c>
      <c r="AJ412" s="1">
        <f t="shared" si="95"/>
        <v>0</v>
      </c>
      <c r="AK412" s="27" t="str">
        <f>IF(AG412&gt;Summary!$F$45,"",AJ412)</f>
        <v/>
      </c>
      <c r="AN412">
        <f t="shared" si="93"/>
        <v>391</v>
      </c>
      <c r="AO412">
        <f>Summary!$F$44*(AN412-0.5)</f>
        <v>2811.6</v>
      </c>
      <c r="AP412" s="1">
        <f>Summary!$F$32-SUM('Crossing Event Calculation'!$AQ$22:$AQ411)</f>
        <v>6.7800098868531222E-11</v>
      </c>
      <c r="AQ412" s="1">
        <f t="shared" si="96"/>
        <v>3.9376930346324795E-12</v>
      </c>
      <c r="AR412" s="27" t="str">
        <f>IF(AN412&gt;Summary!$F$45,"",AQ412)</f>
        <v/>
      </c>
      <c r="AT412">
        <f t="shared" si="94"/>
        <v>391</v>
      </c>
      <c r="AU412">
        <f>Summary!$F$44*(AT412-0.5)</f>
        <v>2811.6</v>
      </c>
      <c r="AV412" s="1">
        <f>Summary!$F$32-SUM('Crossing Event Calculation'!$AW$22:$AW411)</f>
        <v>1.5544815379575638E-5</v>
      </c>
      <c r="AW412" s="1">
        <f t="shared" si="97"/>
        <v>4.3203138120844101E-7</v>
      </c>
      <c r="AX412" s="27" t="str">
        <f>IF(AT412&gt;Summary!$F$45,"",AW412)</f>
        <v/>
      </c>
    </row>
    <row r="413" spans="1:50">
      <c r="A413">
        <f t="shared" si="84"/>
        <v>392</v>
      </c>
      <c r="B413">
        <f>Summary!$E$44*(A413-0.5)</f>
        <v>3523.5</v>
      </c>
      <c r="C413" s="1">
        <f>IF(Summary!E$41=1,0,Summary!$E$31*(Summary!$E$41)*(1-Summary!$E$41)^$A412)</f>
        <v>1.6477237627934427E-39</v>
      </c>
      <c r="D413" s="1" t="str">
        <f>IF(A413&gt;Summary!$E$45,"",C413)</f>
        <v/>
      </c>
      <c r="G413">
        <f t="shared" si="85"/>
        <v>392</v>
      </c>
      <c r="H413">
        <f>Summary!$E$44*(G413-0.5)</f>
        <v>3523.5</v>
      </c>
      <c r="I413" s="1">
        <f>Summary!$E$32-SUM('Crossing Event Calculation'!$J$22:$J412)</f>
        <v>0</v>
      </c>
      <c r="J413" s="1">
        <f t="shared" si="86"/>
        <v>0</v>
      </c>
      <c r="K413" s="27" t="str">
        <f>IF(G413&gt;Summary!$E$45,"",J413)</f>
        <v/>
      </c>
      <c r="N413">
        <f t="shared" si="87"/>
        <v>392</v>
      </c>
      <c r="O413">
        <f>Summary!$E$44*(N413-0.5)</f>
        <v>3523.5</v>
      </c>
      <c r="P413" s="1">
        <f>Summary!$E$32-SUM('Crossing Event Calculation'!$Q$22:$Q412)</f>
        <v>8.1046280797636427E-15</v>
      </c>
      <c r="Q413" s="1">
        <f t="shared" si="88"/>
        <v>6.4277027807481448E-16</v>
      </c>
      <c r="R413" s="27" t="str">
        <f>IF(N413&gt;Summary!$E$45,"",Q413)</f>
        <v/>
      </c>
      <c r="T413">
        <f t="shared" si="89"/>
        <v>392</v>
      </c>
      <c r="U413">
        <f>Summary!$E$44*(T413-0.5)</f>
        <v>3523.5</v>
      </c>
      <c r="V413" s="1">
        <f>Summary!$E$32-SUM('Crossing Event Calculation'!$W$22:$W412)</f>
        <v>1.1661605792134822E-8</v>
      </c>
      <c r="W413" s="1">
        <f t="shared" si="90"/>
        <v>5.2839242864230446E-10</v>
      </c>
      <c r="X413" s="27" t="str">
        <f>IF(T413&gt;Summary!$E$45,"",W413)</f>
        <v/>
      </c>
      <c r="AA413">
        <f t="shared" si="91"/>
        <v>392</v>
      </c>
      <c r="AB413">
        <f>Summary!$F$44*(AA413-0.5)</f>
        <v>2818.7999999999997</v>
      </c>
      <c r="AC413" s="1">
        <f>IF(Summary!F$41=1,0,Summary!$F$31*(Summary!$F$41)*(1-Summary!$F$41)^$A412)</f>
        <v>1.8557390103666966E-39</v>
      </c>
      <c r="AD413" s="1" t="str">
        <f>IF(AA413&gt;Summary!$F$45,"",AC413)</f>
        <v/>
      </c>
      <c r="AG413">
        <f t="shared" si="92"/>
        <v>392</v>
      </c>
      <c r="AH413">
        <f>Summary!$F$44*(AG413-0.5)</f>
        <v>2818.7999999999997</v>
      </c>
      <c r="AI413" s="1">
        <f>Summary!$F$32-SUM('Crossing Event Calculation'!$AJ$22:$AJ412)</f>
        <v>0</v>
      </c>
      <c r="AJ413" s="1">
        <f t="shared" si="95"/>
        <v>0</v>
      </c>
      <c r="AK413" s="27" t="str">
        <f>IF(AG413&gt;Summary!$F$45,"",AJ413)</f>
        <v/>
      </c>
      <c r="AN413">
        <f t="shared" si="93"/>
        <v>392</v>
      </c>
      <c r="AO413">
        <f>Summary!$F$44*(AN413-0.5)</f>
        <v>2818.7999999999997</v>
      </c>
      <c r="AP413" s="1">
        <f>Summary!$F$32-SUM('Crossing Event Calculation'!$AQ$22:$AQ412)</f>
        <v>6.3862359844790717E-11</v>
      </c>
      <c r="AQ413" s="1">
        <f t="shared" si="96"/>
        <v>3.708997091931129E-12</v>
      </c>
      <c r="AR413" s="27" t="str">
        <f>IF(AN413&gt;Summary!$F$45,"",AQ413)</f>
        <v/>
      </c>
      <c r="AT413">
        <f t="shared" si="94"/>
        <v>392</v>
      </c>
      <c r="AU413">
        <f>Summary!$F$44*(AT413-0.5)</f>
        <v>2818.7999999999997</v>
      </c>
      <c r="AV413" s="1">
        <f>Summary!$F$32-SUM('Crossing Event Calculation'!$AW$22:$AW412)</f>
        <v>1.5112783998350032E-5</v>
      </c>
      <c r="AW413" s="1">
        <f t="shared" si="97"/>
        <v>4.2002409068754293E-7</v>
      </c>
      <c r="AX413" s="27" t="str">
        <f>IF(AT413&gt;Summary!$F$45,"",AW413)</f>
        <v/>
      </c>
    </row>
    <row r="414" spans="1:50">
      <c r="A414">
        <f t="shared" si="84"/>
        <v>393</v>
      </c>
      <c r="B414">
        <f>Summary!$E$44*(A414-0.5)</f>
        <v>3532.5</v>
      </c>
      <c r="C414" s="1">
        <f>IF(Summary!E$41=1,0,Summary!$E$31*(Summary!$E$41)*(1-Summary!$E$41)^$A413)</f>
        <v>1.3181790102347542E-39</v>
      </c>
      <c r="D414" s="1" t="str">
        <f>IF(A414&gt;Summary!$E$45,"",C414)</f>
        <v/>
      </c>
      <c r="G414">
        <f t="shared" si="85"/>
        <v>393</v>
      </c>
      <c r="H414">
        <f>Summary!$E$44*(G414-0.5)</f>
        <v>3532.5</v>
      </c>
      <c r="I414" s="1">
        <f>Summary!$E$32-SUM('Crossing Event Calculation'!$J$22:$J413)</f>
        <v>0</v>
      </c>
      <c r="J414" s="1">
        <f t="shared" si="86"/>
        <v>0</v>
      </c>
      <c r="K414" s="27" t="str">
        <f>IF(G414&gt;Summary!$E$45,"",J414)</f>
        <v/>
      </c>
      <c r="N414">
        <f t="shared" si="87"/>
        <v>393</v>
      </c>
      <c r="O414">
        <f>Summary!$E$44*(N414-0.5)</f>
        <v>3532.5</v>
      </c>
      <c r="P414" s="1">
        <f>Summary!$E$32-SUM('Crossing Event Calculation'!$Q$22:$Q413)</f>
        <v>7.4384942649885488E-15</v>
      </c>
      <c r="Q414" s="1">
        <f t="shared" si="88"/>
        <v>5.8993984426044616E-16</v>
      </c>
      <c r="R414" s="27" t="str">
        <f>IF(N414&gt;Summary!$E$45,"",Q414)</f>
        <v/>
      </c>
      <c r="T414">
        <f t="shared" si="89"/>
        <v>393</v>
      </c>
      <c r="U414">
        <f>Summary!$E$44*(T414-0.5)</f>
        <v>3532.5</v>
      </c>
      <c r="V414" s="1">
        <f>Summary!$E$32-SUM('Crossing Event Calculation'!$W$22:$W413)</f>
        <v>1.1133213351222082E-8</v>
      </c>
      <c r="W414" s="1">
        <f t="shared" si="90"/>
        <v>5.0445073741154594E-10</v>
      </c>
      <c r="X414" s="27" t="str">
        <f>IF(T414&gt;Summary!$E$45,"",W414)</f>
        <v/>
      </c>
      <c r="AA414">
        <f t="shared" si="91"/>
        <v>393</v>
      </c>
      <c r="AB414">
        <f>Summary!$F$44*(AA414-0.5)</f>
        <v>2825.9999999999995</v>
      </c>
      <c r="AC414" s="1">
        <f>IF(Summary!F$41=1,0,Summary!$F$31*(Summary!$F$41)*(1-Summary!$F$41)^$A413)</f>
        <v>1.4845912082933576E-39</v>
      </c>
      <c r="AD414" s="1" t="str">
        <f>IF(AA414&gt;Summary!$F$45,"",AC414)</f>
        <v/>
      </c>
      <c r="AG414">
        <f t="shared" si="92"/>
        <v>393</v>
      </c>
      <c r="AH414">
        <f>Summary!$F$44*(AG414-0.5)</f>
        <v>2825.9999999999995</v>
      </c>
      <c r="AI414" s="1">
        <f>Summary!$F$32-SUM('Crossing Event Calculation'!$AJ$22:$AJ413)</f>
        <v>0</v>
      </c>
      <c r="AJ414" s="1">
        <f t="shared" si="95"/>
        <v>0</v>
      </c>
      <c r="AK414" s="27" t="str">
        <f>IF(AG414&gt;Summary!$F$45,"",AJ414)</f>
        <v/>
      </c>
      <c r="AN414">
        <f t="shared" si="93"/>
        <v>393</v>
      </c>
      <c r="AO414">
        <f>Summary!$F$44*(AN414-0.5)</f>
        <v>2825.9999999999995</v>
      </c>
      <c r="AP414" s="1">
        <f>Summary!$F$32-SUM('Crossing Event Calculation'!$AQ$22:$AQ413)</f>
        <v>6.0153326764122994E-11</v>
      </c>
      <c r="AQ414" s="1">
        <f t="shared" si="96"/>
        <v>3.4935839292558527E-12</v>
      </c>
      <c r="AR414" s="27" t="str">
        <f>IF(AN414&gt;Summary!$F$45,"",AQ414)</f>
        <v/>
      </c>
      <c r="AT414">
        <f t="shared" si="94"/>
        <v>393</v>
      </c>
      <c r="AU414">
        <f>Summary!$F$44*(AT414-0.5)</f>
        <v>2825.9999999999995</v>
      </c>
      <c r="AV414" s="1">
        <f>Summary!$F$32-SUM('Crossing Event Calculation'!$AW$22:$AW413)</f>
        <v>1.4692759907619646E-5</v>
      </c>
      <c r="AW414" s="1">
        <f t="shared" si="97"/>
        <v>4.0835051440966101E-7</v>
      </c>
      <c r="AX414" s="27" t="str">
        <f>IF(AT414&gt;Summary!$F$45,"",AW414)</f>
        <v/>
      </c>
    </row>
    <row r="415" spans="1:50">
      <c r="A415">
        <f t="shared" si="84"/>
        <v>394</v>
      </c>
      <c r="B415">
        <f>Summary!$E$44*(A415-0.5)</f>
        <v>3541.5</v>
      </c>
      <c r="C415" s="1">
        <f>IF(Summary!E$41=1,0,Summary!$E$31*(Summary!$E$41)*(1-Summary!$E$41)^$A414)</f>
        <v>1.0545432081878035E-39</v>
      </c>
      <c r="D415" s="1" t="str">
        <f>IF(A415&gt;Summary!$E$45,"",C415)</f>
        <v/>
      </c>
      <c r="G415">
        <f t="shared" si="85"/>
        <v>394</v>
      </c>
      <c r="H415">
        <f>Summary!$E$44*(G415-0.5)</f>
        <v>3541.5</v>
      </c>
      <c r="I415" s="1">
        <f>Summary!$E$32-SUM('Crossing Event Calculation'!$J$22:$J414)</f>
        <v>0</v>
      </c>
      <c r="J415" s="1">
        <f t="shared" si="86"/>
        <v>0</v>
      </c>
      <c r="K415" s="27" t="str">
        <f>IF(G415&gt;Summary!$E$45,"",J415)</f>
        <v/>
      </c>
      <c r="N415">
        <f t="shared" si="87"/>
        <v>394</v>
      </c>
      <c r="O415">
        <f>Summary!$E$44*(N415-0.5)</f>
        <v>3541.5</v>
      </c>
      <c r="P415" s="1">
        <f>Summary!$E$32-SUM('Crossing Event Calculation'!$Q$22:$Q414)</f>
        <v>6.8833827526759706E-15</v>
      </c>
      <c r="Q415" s="1">
        <f t="shared" si="88"/>
        <v>5.4591448274847256E-16</v>
      </c>
      <c r="R415" s="27" t="str">
        <f>IF(N415&gt;Summary!$E$45,"",Q415)</f>
        <v/>
      </c>
      <c r="T415">
        <f t="shared" si="89"/>
        <v>394</v>
      </c>
      <c r="U415">
        <f>Summary!$E$44*(T415-0.5)</f>
        <v>3541.5</v>
      </c>
      <c r="V415" s="1">
        <f>Summary!$E$32-SUM('Crossing Event Calculation'!$W$22:$W414)</f>
        <v>1.0628762647790779E-8</v>
      </c>
      <c r="W415" s="1">
        <f t="shared" si="90"/>
        <v>4.815938567153935E-10</v>
      </c>
      <c r="X415" s="27" t="str">
        <f>IF(T415&gt;Summary!$E$45,"",W415)</f>
        <v/>
      </c>
      <c r="AA415">
        <f t="shared" si="91"/>
        <v>394</v>
      </c>
      <c r="AB415">
        <f>Summary!$F$44*(AA415-0.5)</f>
        <v>2833.2</v>
      </c>
      <c r="AC415" s="1">
        <f>IF(Summary!F$41=1,0,Summary!$F$31*(Summary!$F$41)*(1-Summary!$F$41)^$A414)</f>
        <v>1.1876729666346862E-39</v>
      </c>
      <c r="AD415" s="1" t="str">
        <f>IF(AA415&gt;Summary!$F$45,"",AC415)</f>
        <v/>
      </c>
      <c r="AG415">
        <f t="shared" si="92"/>
        <v>394</v>
      </c>
      <c r="AH415">
        <f>Summary!$F$44*(AG415-0.5)</f>
        <v>2833.2</v>
      </c>
      <c r="AI415" s="1">
        <f>Summary!$F$32-SUM('Crossing Event Calculation'!$AJ$22:$AJ414)</f>
        <v>0</v>
      </c>
      <c r="AJ415" s="1">
        <f t="shared" si="95"/>
        <v>0</v>
      </c>
      <c r="AK415" s="27" t="str">
        <f>IF(AG415&gt;Summary!$F$45,"",AJ415)</f>
        <v/>
      </c>
      <c r="AN415">
        <f t="shared" si="93"/>
        <v>394</v>
      </c>
      <c r="AO415">
        <f>Summary!$F$44*(AN415-0.5)</f>
        <v>2833.2</v>
      </c>
      <c r="AP415" s="1">
        <f>Summary!$F$32-SUM('Crossing Event Calculation'!$AQ$22:$AQ414)</f>
        <v>5.6659787972535014E-11</v>
      </c>
      <c r="AQ415" s="1">
        <f t="shared" si="96"/>
        <v>3.290686240381843E-12</v>
      </c>
      <c r="AR415" s="27" t="str">
        <f>IF(AN415&gt;Summary!$F$45,"",AQ415)</f>
        <v/>
      </c>
      <c r="AT415">
        <f t="shared" si="94"/>
        <v>394</v>
      </c>
      <c r="AU415">
        <f>Summary!$F$44*(AT415-0.5)</f>
        <v>2833.2</v>
      </c>
      <c r="AV415" s="1">
        <f>Summary!$F$32-SUM('Crossing Event Calculation'!$AW$22:$AW414)</f>
        <v>1.4284409393217068E-5</v>
      </c>
      <c r="AW415" s="1">
        <f t="shared" si="97"/>
        <v>3.9700137757871979E-7</v>
      </c>
      <c r="AX415" s="27" t="str">
        <f>IF(AT415&gt;Summary!$F$45,"",AW415)</f>
        <v/>
      </c>
    </row>
    <row r="416" spans="1:50">
      <c r="A416">
        <f t="shared" si="84"/>
        <v>395</v>
      </c>
      <c r="B416">
        <f>Summary!$E$44*(A416-0.5)</f>
        <v>3550.5</v>
      </c>
      <c r="C416" s="1">
        <f>IF(Summary!E$41=1,0,Summary!$E$31*(Summary!$E$41)*(1-Summary!$E$41)^$A415)</f>
        <v>8.4363456655024293E-40</v>
      </c>
      <c r="D416" s="1" t="str">
        <f>IF(A416&gt;Summary!$E$45,"",C416)</f>
        <v/>
      </c>
      <c r="G416">
        <f t="shared" si="85"/>
        <v>395</v>
      </c>
      <c r="H416">
        <f>Summary!$E$44*(G416-0.5)</f>
        <v>3550.5</v>
      </c>
      <c r="I416" s="1">
        <f>Summary!$E$32-SUM('Crossing Event Calculation'!$J$22:$J415)</f>
        <v>0</v>
      </c>
      <c r="J416" s="1">
        <f t="shared" si="86"/>
        <v>0</v>
      </c>
      <c r="K416" s="27" t="str">
        <f>IF(G416&gt;Summary!$E$45,"",J416)</f>
        <v/>
      </c>
      <c r="N416">
        <f t="shared" si="87"/>
        <v>395</v>
      </c>
      <c r="O416">
        <f>Summary!$E$44*(N416-0.5)</f>
        <v>3550.5</v>
      </c>
      <c r="P416" s="1">
        <f>Summary!$E$32-SUM('Crossing Event Calculation'!$Q$22:$Q415)</f>
        <v>6.3282712403633923E-15</v>
      </c>
      <c r="Q416" s="1">
        <f t="shared" si="88"/>
        <v>5.0188912123649896E-16</v>
      </c>
      <c r="R416" s="27" t="str">
        <f>IF(N416&gt;Summary!$E$45,"",Q416)</f>
        <v/>
      </c>
      <c r="T416">
        <f t="shared" si="89"/>
        <v>395</v>
      </c>
      <c r="U416">
        <f>Summary!$E$44*(T416-0.5)</f>
        <v>3550.5</v>
      </c>
      <c r="V416" s="1">
        <f>Summary!$E$32-SUM('Crossing Event Calculation'!$W$22:$W415)</f>
        <v>1.0147168771901249E-8</v>
      </c>
      <c r="W416" s="1">
        <f t="shared" si="90"/>
        <v>4.597726288127871E-10</v>
      </c>
      <c r="X416" s="27" t="str">
        <f>IF(T416&gt;Summary!$E$45,"",W416)</f>
        <v/>
      </c>
      <c r="AA416">
        <f t="shared" si="91"/>
        <v>395</v>
      </c>
      <c r="AB416">
        <f>Summary!$F$44*(AA416-0.5)</f>
        <v>2840.3999999999996</v>
      </c>
      <c r="AC416" s="1">
        <f>IF(Summary!F$41=1,0,Summary!$F$31*(Summary!$F$41)*(1-Summary!$F$41)^$A415)</f>
        <v>9.5013837330774908E-40</v>
      </c>
      <c r="AD416" s="1" t="str">
        <f>IF(AA416&gt;Summary!$F$45,"",AC416)</f>
        <v/>
      </c>
      <c r="AG416">
        <f t="shared" si="92"/>
        <v>395</v>
      </c>
      <c r="AH416">
        <f>Summary!$F$44*(AG416-0.5)</f>
        <v>2840.3999999999996</v>
      </c>
      <c r="AI416" s="1">
        <f>Summary!$F$32-SUM('Crossing Event Calculation'!$AJ$22:$AJ415)</f>
        <v>0</v>
      </c>
      <c r="AJ416" s="1">
        <f t="shared" si="95"/>
        <v>0</v>
      </c>
      <c r="AK416" s="27" t="str">
        <f>IF(AG416&gt;Summary!$F$45,"",AJ416)</f>
        <v/>
      </c>
      <c r="AN416">
        <f t="shared" si="93"/>
        <v>395</v>
      </c>
      <c r="AO416">
        <f>Summary!$F$44*(AN416-0.5)</f>
        <v>2840.3999999999996</v>
      </c>
      <c r="AP416" s="1">
        <f>Summary!$F$32-SUM('Crossing Event Calculation'!$AQ$22:$AQ415)</f>
        <v>5.336908692754605E-11</v>
      </c>
      <c r="AQ416" s="1">
        <f t="shared" si="96"/>
        <v>3.0995689588416371E-12</v>
      </c>
      <c r="AR416" s="27" t="str">
        <f>IF(AN416&gt;Summary!$F$45,"",AQ416)</f>
        <v/>
      </c>
      <c r="AT416">
        <f t="shared" si="94"/>
        <v>395</v>
      </c>
      <c r="AU416">
        <f>Summary!$F$44*(AT416-0.5)</f>
        <v>2840.3999999999996</v>
      </c>
      <c r="AV416" s="1">
        <f>Summary!$F$32-SUM('Crossing Event Calculation'!$AW$22:$AW415)</f>
        <v>1.3887408015667013E-5</v>
      </c>
      <c r="AW416" s="1">
        <f t="shared" si="97"/>
        <v>3.8596766316677766E-7</v>
      </c>
      <c r="AX416" s="27" t="str">
        <f>IF(AT416&gt;Summary!$F$45,"",AW416)</f>
        <v/>
      </c>
    </row>
    <row r="417" spans="1:50">
      <c r="A417">
        <f t="shared" si="84"/>
        <v>396</v>
      </c>
      <c r="B417">
        <f>Summary!$E$44*(A417-0.5)</f>
        <v>3559.5</v>
      </c>
      <c r="C417" s="1">
        <f>IF(Summary!E$41=1,0,Summary!$E$31*(Summary!$E$41)*(1-Summary!$E$41)^$A416)</f>
        <v>6.7490765324019425E-40</v>
      </c>
      <c r="D417" s="1" t="str">
        <f>IF(A417&gt;Summary!$E$45,"",C417)</f>
        <v/>
      </c>
      <c r="G417">
        <f t="shared" si="85"/>
        <v>396</v>
      </c>
      <c r="H417">
        <f>Summary!$E$44*(G417-0.5)</f>
        <v>3559.5</v>
      </c>
      <c r="I417" s="1">
        <f>Summary!$E$32-SUM('Crossing Event Calculation'!$J$22:$J416)</f>
        <v>0</v>
      </c>
      <c r="J417" s="1">
        <f t="shared" si="86"/>
        <v>0</v>
      </c>
      <c r="K417" s="27" t="str">
        <f>IF(G417&gt;Summary!$E$45,"",J417)</f>
        <v/>
      </c>
      <c r="N417">
        <f t="shared" si="87"/>
        <v>396</v>
      </c>
      <c r="O417">
        <f>Summary!$E$44*(N417-0.5)</f>
        <v>3559.5</v>
      </c>
      <c r="P417" s="1">
        <f>Summary!$E$32-SUM('Crossing Event Calculation'!$Q$22:$Q416)</f>
        <v>5.773159728050814E-15</v>
      </c>
      <c r="Q417" s="1">
        <f t="shared" si="88"/>
        <v>4.5786375972452536E-16</v>
      </c>
      <c r="R417" s="27" t="str">
        <f>IF(N417&gt;Summary!$E$45,"",Q417)</f>
        <v/>
      </c>
      <c r="T417">
        <f t="shared" si="89"/>
        <v>396</v>
      </c>
      <c r="U417">
        <f>Summary!$E$44*(T417-0.5)</f>
        <v>3559.5</v>
      </c>
      <c r="V417" s="1">
        <f>Summary!$E$32-SUM('Crossing Event Calculation'!$W$22:$W416)</f>
        <v>9.6873961075161219E-9</v>
      </c>
      <c r="W417" s="1">
        <f t="shared" si="90"/>
        <v>4.3894012949081103E-10</v>
      </c>
      <c r="X417" s="27" t="str">
        <f>IF(T417&gt;Summary!$E$45,"",W417)</f>
        <v/>
      </c>
      <c r="AA417">
        <f t="shared" si="91"/>
        <v>396</v>
      </c>
      <c r="AB417">
        <f>Summary!$F$44*(AA417-0.5)</f>
        <v>2847.6</v>
      </c>
      <c r="AC417" s="1">
        <f>IF(Summary!F$41=1,0,Summary!$F$31*(Summary!$F$41)*(1-Summary!$F$41)^$A416)</f>
        <v>7.6011069864619923E-40</v>
      </c>
      <c r="AD417" s="1" t="str">
        <f>IF(AA417&gt;Summary!$F$45,"",AC417)</f>
        <v/>
      </c>
      <c r="AG417">
        <f t="shared" si="92"/>
        <v>396</v>
      </c>
      <c r="AH417">
        <f>Summary!$F$44*(AG417-0.5)</f>
        <v>2847.6</v>
      </c>
      <c r="AI417" s="1">
        <f>Summary!$F$32-SUM('Crossing Event Calculation'!$AJ$22:$AJ416)</f>
        <v>0</v>
      </c>
      <c r="AJ417" s="1">
        <f t="shared" si="95"/>
        <v>0</v>
      </c>
      <c r="AK417" s="27" t="str">
        <f>IF(AG417&gt;Summary!$F$45,"",AJ417)</f>
        <v/>
      </c>
      <c r="AN417">
        <f t="shared" si="93"/>
        <v>396</v>
      </c>
      <c r="AO417">
        <f>Summary!$F$44*(AN417-0.5)</f>
        <v>2847.6</v>
      </c>
      <c r="AP417" s="1">
        <f>Summary!$F$32-SUM('Crossing Event Calculation'!$AQ$22:$AQ416)</f>
        <v>5.0269566287397538E-11</v>
      </c>
      <c r="AQ417" s="1">
        <f t="shared" si="96"/>
        <v>2.9195550497309939E-12</v>
      </c>
      <c r="AR417" s="27" t="str">
        <f>IF(AN417&gt;Summary!$F$45,"",AQ417)</f>
        <v/>
      </c>
      <c r="AT417">
        <f t="shared" si="94"/>
        <v>396</v>
      </c>
      <c r="AU417">
        <f>Summary!$F$44*(AT417-0.5)</f>
        <v>2847.6</v>
      </c>
      <c r="AV417" s="1">
        <f>Summary!$F$32-SUM('Crossing Event Calculation'!$AW$22:$AW416)</f>
        <v>1.3501440352503558E-5</v>
      </c>
      <c r="AW417" s="1">
        <f t="shared" si="97"/>
        <v>3.7524060475234349E-7</v>
      </c>
      <c r="AX417" s="27" t="str">
        <f>IF(AT417&gt;Summary!$F$45,"",AW417)</f>
        <v/>
      </c>
    </row>
    <row r="418" spans="1:50">
      <c r="A418">
        <f t="shared" si="84"/>
        <v>397</v>
      </c>
      <c r="B418">
        <f>Summary!$E$44*(A418-0.5)</f>
        <v>3568.5</v>
      </c>
      <c r="C418" s="1">
        <f>IF(Summary!E$41=1,0,Summary!$E$31*(Summary!$E$41)*(1-Summary!$E$41)^$A417)</f>
        <v>5.3992612259215563E-40</v>
      </c>
      <c r="D418" s="1" t="str">
        <f>IF(A418&gt;Summary!$E$45,"",C418)</f>
        <v/>
      </c>
      <c r="G418">
        <f t="shared" si="85"/>
        <v>397</v>
      </c>
      <c r="H418">
        <f>Summary!$E$44*(G418-0.5)</f>
        <v>3568.5</v>
      </c>
      <c r="I418" s="1">
        <f>Summary!$E$32-SUM('Crossing Event Calculation'!$J$22:$J417)</f>
        <v>0</v>
      </c>
      <c r="J418" s="1">
        <f t="shared" si="86"/>
        <v>0</v>
      </c>
      <c r="K418" s="27" t="str">
        <f>IF(G418&gt;Summary!$E$45,"",J418)</f>
        <v/>
      </c>
      <c r="N418">
        <f t="shared" si="87"/>
        <v>397</v>
      </c>
      <c r="O418">
        <f>Summary!$E$44*(N418-0.5)</f>
        <v>3568.5</v>
      </c>
      <c r="P418" s="1">
        <f>Summary!$E$32-SUM('Crossing Event Calculation'!$Q$22:$Q417)</f>
        <v>5.3290705182007514E-15</v>
      </c>
      <c r="Q418" s="1">
        <f t="shared" si="88"/>
        <v>4.2264347051494648E-16</v>
      </c>
      <c r="R418" s="27" t="str">
        <f>IF(N418&gt;Summary!$E$45,"",Q418)</f>
        <v/>
      </c>
      <c r="T418">
        <f t="shared" si="89"/>
        <v>397</v>
      </c>
      <c r="U418">
        <f>Summary!$E$44*(T418-0.5)</f>
        <v>3568.5</v>
      </c>
      <c r="V418" s="1">
        <f>Summary!$E$32-SUM('Crossing Event Calculation'!$W$22:$W417)</f>
        <v>9.2484560010319683E-9</v>
      </c>
      <c r="W418" s="1">
        <f t="shared" si="90"/>
        <v>4.1905156242484997E-10</v>
      </c>
      <c r="X418" s="27" t="str">
        <f>IF(T418&gt;Summary!$E$45,"",W418)</f>
        <v/>
      </c>
      <c r="AA418">
        <f t="shared" si="91"/>
        <v>397</v>
      </c>
      <c r="AB418">
        <f>Summary!$F$44*(AA418-0.5)</f>
        <v>2854.7999999999997</v>
      </c>
      <c r="AC418" s="1">
        <f>IF(Summary!F$41=1,0,Summary!$F$31*(Summary!$F$41)*(1-Summary!$F$41)^$A417)</f>
        <v>6.0808855891695957E-40</v>
      </c>
      <c r="AD418" s="1" t="str">
        <f>IF(AA418&gt;Summary!$F$45,"",AC418)</f>
        <v/>
      </c>
      <c r="AG418">
        <f t="shared" si="92"/>
        <v>397</v>
      </c>
      <c r="AH418">
        <f>Summary!$F$44*(AG418-0.5)</f>
        <v>2854.7999999999997</v>
      </c>
      <c r="AI418" s="1">
        <f>Summary!$F$32-SUM('Crossing Event Calculation'!$AJ$22:$AJ417)</f>
        <v>0</v>
      </c>
      <c r="AJ418" s="1">
        <f t="shared" si="95"/>
        <v>0</v>
      </c>
      <c r="AK418" s="27" t="str">
        <f>IF(AG418&gt;Summary!$F$45,"",AJ418)</f>
        <v/>
      </c>
      <c r="AN418">
        <f t="shared" si="93"/>
        <v>397</v>
      </c>
      <c r="AO418">
        <f>Summary!$F$44*(AN418-0.5)</f>
        <v>2854.7999999999997</v>
      </c>
      <c r="AP418" s="1">
        <f>Summary!$F$32-SUM('Crossing Event Calculation'!$AQ$22:$AQ417)</f>
        <v>4.7350012799540764E-11</v>
      </c>
      <c r="AQ418" s="1">
        <f t="shared" si="96"/>
        <v>2.7499932699515478E-12</v>
      </c>
      <c r="AR418" s="27" t="str">
        <f>IF(AN418&gt;Summary!$F$45,"",AQ418)</f>
        <v/>
      </c>
      <c r="AT418">
        <f t="shared" si="94"/>
        <v>397</v>
      </c>
      <c r="AU418">
        <f>Summary!$F$44*(AT418-0.5)</f>
        <v>2854.7999999999997</v>
      </c>
      <c r="AV418" s="1">
        <f>Summary!$F$32-SUM('Crossing Event Calculation'!$AW$22:$AW417)</f>
        <v>1.3126199747803824E-5</v>
      </c>
      <c r="AW418" s="1">
        <f t="shared" si="97"/>
        <v>3.6481167955925816E-7</v>
      </c>
      <c r="AX418" s="27" t="str">
        <f>IF(AT418&gt;Summary!$F$45,"",AW418)</f>
        <v/>
      </c>
    </row>
    <row r="419" spans="1:50">
      <c r="A419">
        <f t="shared" si="84"/>
        <v>398</v>
      </c>
      <c r="B419">
        <f>Summary!$E$44*(A419-0.5)</f>
        <v>3577.5</v>
      </c>
      <c r="C419" s="1">
        <f>IF(Summary!E$41=1,0,Summary!$E$31*(Summary!$E$41)*(1-Summary!$E$41)^$A418)</f>
        <v>4.3194089807372453E-40</v>
      </c>
      <c r="D419" s="1" t="str">
        <f>IF(A419&gt;Summary!$E$45,"",C419)</f>
        <v/>
      </c>
      <c r="G419">
        <f t="shared" si="85"/>
        <v>398</v>
      </c>
      <c r="H419">
        <f>Summary!$E$44*(G419-0.5)</f>
        <v>3577.5</v>
      </c>
      <c r="I419" s="1">
        <f>Summary!$E$32-SUM('Crossing Event Calculation'!$J$22:$J418)</f>
        <v>0</v>
      </c>
      <c r="J419" s="1">
        <f t="shared" si="86"/>
        <v>0</v>
      </c>
      <c r="K419" s="27" t="str">
        <f>IF(G419&gt;Summary!$E$45,"",J419)</f>
        <v/>
      </c>
      <c r="N419">
        <f t="shared" si="87"/>
        <v>398</v>
      </c>
      <c r="O419">
        <f>Summary!$E$44*(N419-0.5)</f>
        <v>3577.5</v>
      </c>
      <c r="P419" s="1">
        <f>Summary!$E$32-SUM('Crossing Event Calculation'!$Q$22:$Q418)</f>
        <v>4.8849813083506888E-15</v>
      </c>
      <c r="Q419" s="1">
        <f t="shared" si="88"/>
        <v>3.8742318130536764E-16</v>
      </c>
      <c r="R419" s="27" t="str">
        <f>IF(N419&gt;Summary!$E$45,"",Q419)</f>
        <v/>
      </c>
      <c r="T419">
        <f t="shared" si="89"/>
        <v>398</v>
      </c>
      <c r="U419">
        <f>Summary!$E$44*(T419-0.5)</f>
        <v>3577.5</v>
      </c>
      <c r="V419" s="1">
        <f>Summary!$E$32-SUM('Crossing Event Calculation'!$W$22:$W418)</f>
        <v>8.8294044298109498E-9</v>
      </c>
      <c r="W419" s="1">
        <f t="shared" si="90"/>
        <v>4.0006415353874379E-10</v>
      </c>
      <c r="X419" s="27" t="str">
        <f>IF(T419&gt;Summary!$E$45,"",W419)</f>
        <v/>
      </c>
      <c r="AA419">
        <f t="shared" si="91"/>
        <v>398</v>
      </c>
      <c r="AB419">
        <f>Summary!$F$44*(AA419-0.5)</f>
        <v>2861.9999999999995</v>
      </c>
      <c r="AC419" s="1">
        <f>IF(Summary!F$41=1,0,Summary!$F$31*(Summary!$F$41)*(1-Summary!$F$41)^$A418)</f>
        <v>4.8647084713356764E-40</v>
      </c>
      <c r="AD419" s="1" t="str">
        <f>IF(AA419&gt;Summary!$F$45,"",AC419)</f>
        <v/>
      </c>
      <c r="AG419">
        <f t="shared" si="92"/>
        <v>398</v>
      </c>
      <c r="AH419">
        <f>Summary!$F$44*(AG419-0.5)</f>
        <v>2861.9999999999995</v>
      </c>
      <c r="AI419" s="1">
        <f>Summary!$F$32-SUM('Crossing Event Calculation'!$AJ$22:$AJ418)</f>
        <v>0</v>
      </c>
      <c r="AJ419" s="1">
        <f t="shared" si="95"/>
        <v>0</v>
      </c>
      <c r="AK419" s="27" t="str">
        <f>IF(AG419&gt;Summary!$F$45,"",AJ419)</f>
        <v/>
      </c>
      <c r="AN419">
        <f t="shared" si="93"/>
        <v>398</v>
      </c>
      <c r="AO419">
        <f>Summary!$F$44*(AN419-0.5)</f>
        <v>2861.9999999999995</v>
      </c>
      <c r="AP419" s="1">
        <f>Summary!$F$32-SUM('Crossing Event Calculation'!$AQ$22:$AQ418)</f>
        <v>4.4599990367544251E-11</v>
      </c>
      <c r="AQ419" s="1">
        <f t="shared" si="96"/>
        <v>2.5902775120652151E-12</v>
      </c>
      <c r="AR419" s="27" t="str">
        <f>IF(AN419&gt;Summary!$F$45,"",AQ419)</f>
        <v/>
      </c>
      <c r="AT419">
        <f t="shared" si="94"/>
        <v>398</v>
      </c>
      <c r="AU419">
        <f>Summary!$F$44*(AT419-0.5)</f>
        <v>2861.9999999999995</v>
      </c>
      <c r="AV419" s="1">
        <f>Summary!$F$32-SUM('Crossing Event Calculation'!$AW$22:$AW418)</f>
        <v>1.2761388068271984E-5</v>
      </c>
      <c r="AW419" s="1">
        <f t="shared" si="97"/>
        <v>3.5467260167762593E-7</v>
      </c>
      <c r="AX419" s="27" t="str">
        <f>IF(AT419&gt;Summary!$F$45,"",AW419)</f>
        <v/>
      </c>
    </row>
    <row r="420" spans="1:50">
      <c r="A420">
        <f t="shared" si="84"/>
        <v>399</v>
      </c>
      <c r="B420">
        <f>Summary!$E$44*(A420-0.5)</f>
        <v>3586.5</v>
      </c>
      <c r="C420" s="1">
        <f>IF(Summary!E$41=1,0,Summary!$E$31*(Summary!$E$41)*(1-Summary!$E$41)^$A419)</f>
        <v>3.4555271845897962E-40</v>
      </c>
      <c r="D420" s="1" t="str">
        <f>IF(A420&gt;Summary!$E$45,"",C420)</f>
        <v/>
      </c>
      <c r="G420">
        <f t="shared" si="85"/>
        <v>399</v>
      </c>
      <c r="H420">
        <f>Summary!$E$44*(G420-0.5)</f>
        <v>3586.5</v>
      </c>
      <c r="I420" s="1">
        <f>Summary!$E$32-SUM('Crossing Event Calculation'!$J$22:$J419)</f>
        <v>0</v>
      </c>
      <c r="J420" s="1">
        <f t="shared" si="86"/>
        <v>0</v>
      </c>
      <c r="K420" s="27" t="str">
        <f>IF(G420&gt;Summary!$E$45,"",J420)</f>
        <v/>
      </c>
      <c r="N420">
        <f t="shared" si="87"/>
        <v>399</v>
      </c>
      <c r="O420">
        <f>Summary!$E$44*(N420-0.5)</f>
        <v>3586.5</v>
      </c>
      <c r="P420" s="1">
        <f>Summary!$E$32-SUM('Crossing Event Calculation'!$Q$22:$Q419)</f>
        <v>4.5519144009631418E-15</v>
      </c>
      <c r="Q420" s="1">
        <f t="shared" si="88"/>
        <v>3.6100796439818348E-16</v>
      </c>
      <c r="R420" s="27" t="str">
        <f>IF(N420&gt;Summary!$E$45,"",Q420)</f>
        <v/>
      </c>
      <c r="T420">
        <f t="shared" si="89"/>
        <v>399</v>
      </c>
      <c r="U420">
        <f>Summary!$E$44*(T420-0.5)</f>
        <v>3586.5</v>
      </c>
      <c r="V420" s="1">
        <f>Summary!$E$32-SUM('Crossing Event Calculation'!$W$22:$W419)</f>
        <v>8.429340225823978E-9</v>
      </c>
      <c r="W420" s="1">
        <f t="shared" si="90"/>
        <v>3.8193707051728727E-10</v>
      </c>
      <c r="X420" s="27" t="str">
        <f>IF(T420&gt;Summary!$E$45,"",W420)</f>
        <v/>
      </c>
      <c r="AA420">
        <f t="shared" si="91"/>
        <v>399</v>
      </c>
      <c r="AB420">
        <f>Summary!$F$44*(AA420-0.5)</f>
        <v>2869.2</v>
      </c>
      <c r="AC420" s="1">
        <f>IF(Summary!F$41=1,0,Summary!$F$31*(Summary!$F$41)*(1-Summary!$F$41)^$A419)</f>
        <v>3.8917667770685413E-40</v>
      </c>
      <c r="AD420" s="1" t="str">
        <f>IF(AA420&gt;Summary!$F$45,"",AC420)</f>
        <v/>
      </c>
      <c r="AG420">
        <f t="shared" si="92"/>
        <v>399</v>
      </c>
      <c r="AH420">
        <f>Summary!$F$44*(AG420-0.5)</f>
        <v>2869.2</v>
      </c>
      <c r="AI420" s="1">
        <f>Summary!$F$32-SUM('Crossing Event Calculation'!$AJ$22:$AJ419)</f>
        <v>0</v>
      </c>
      <c r="AJ420" s="1">
        <f t="shared" si="95"/>
        <v>0</v>
      </c>
      <c r="AK420" s="27" t="str">
        <f>IF(AG420&gt;Summary!$F$45,"",AJ420)</f>
        <v/>
      </c>
      <c r="AN420">
        <f t="shared" si="93"/>
        <v>399</v>
      </c>
      <c r="AO420">
        <f>Summary!$F$44*(AN420-0.5)</f>
        <v>2869.2</v>
      </c>
      <c r="AP420" s="1">
        <f>Summary!$F$32-SUM('Crossing Event Calculation'!$AQ$22:$AQ419)</f>
        <v>4.2009729028791298E-11</v>
      </c>
      <c r="AQ420" s="1">
        <f t="shared" si="96"/>
        <v>2.4398403563427273E-12</v>
      </c>
      <c r="AR420" s="27" t="str">
        <f>IF(AN420&gt;Summary!$F$45,"",AQ420)</f>
        <v/>
      </c>
      <c r="AT420">
        <f t="shared" si="94"/>
        <v>399</v>
      </c>
      <c r="AU420">
        <f>Summary!$F$44*(AT420-0.5)</f>
        <v>2869.2</v>
      </c>
      <c r="AV420" s="1">
        <f>Summary!$F$32-SUM('Crossing Event Calculation'!$AW$22:$AW419)</f>
        <v>1.2406715466539708E-5</v>
      </c>
      <c r="AW420" s="1">
        <f t="shared" si="97"/>
        <v>3.4481531548531032E-7</v>
      </c>
      <c r="AX420" s="27" t="str">
        <f>IF(AT420&gt;Summary!$F$45,"",AW420)</f>
        <v/>
      </c>
    </row>
    <row r="421" spans="1:50">
      <c r="A421">
        <f t="shared" si="84"/>
        <v>400</v>
      </c>
      <c r="B421">
        <f>Summary!$E$44*(A421-0.5)</f>
        <v>3595.5</v>
      </c>
      <c r="C421" s="1">
        <f>IF(Summary!E$41=1,0,Summary!$E$31*(Summary!$E$41)*(1-Summary!$E$41)^$A420)</f>
        <v>2.7644217476718374E-40</v>
      </c>
      <c r="D421" s="1" t="str">
        <f>IF(A421&gt;Summary!$E$45,"",C421)</f>
        <v/>
      </c>
      <c r="G421">
        <f t="shared" si="85"/>
        <v>400</v>
      </c>
      <c r="H421">
        <f>Summary!$E$44*(G421-0.5)</f>
        <v>3595.5</v>
      </c>
      <c r="I421" s="1">
        <f>Summary!$E$32-SUM('Crossing Event Calculation'!$J$22:$J420)</f>
        <v>0</v>
      </c>
      <c r="J421" s="1">
        <f t="shared" si="86"/>
        <v>0</v>
      </c>
      <c r="K421" s="27" t="str">
        <f>IF(G421&gt;Summary!$E$45,"",J421)</f>
        <v/>
      </c>
      <c r="N421">
        <f t="shared" si="87"/>
        <v>400</v>
      </c>
      <c r="O421">
        <f>Summary!$E$44*(N421-0.5)</f>
        <v>3595.5</v>
      </c>
      <c r="P421" s="1">
        <f>Summary!$E$32-SUM('Crossing Event Calculation'!$Q$22:$Q420)</f>
        <v>4.2188474935755949E-15</v>
      </c>
      <c r="Q421" s="1">
        <f t="shared" si="88"/>
        <v>3.3459274749099932E-16</v>
      </c>
      <c r="R421" s="27" t="str">
        <f>IF(N421&gt;Summary!$E$45,"",Q421)</f>
        <v/>
      </c>
      <c r="T421">
        <f t="shared" si="89"/>
        <v>400</v>
      </c>
      <c r="U421">
        <f>Summary!$E$44*(T421-0.5)</f>
        <v>3595.5</v>
      </c>
      <c r="V421" s="1">
        <f>Summary!$E$32-SUM('Crossing Event Calculation'!$W$22:$W420)</f>
        <v>8.0474031882715735E-9</v>
      </c>
      <c r="W421" s="1">
        <f t="shared" si="90"/>
        <v>3.6463133728826019E-10</v>
      </c>
      <c r="X421" s="27" t="str">
        <f>IF(T421&gt;Summary!$E$45,"",W421)</f>
        <v/>
      </c>
      <c r="AA421">
        <f t="shared" si="91"/>
        <v>400</v>
      </c>
      <c r="AB421">
        <f>Summary!$F$44*(AA421-0.5)</f>
        <v>2876.3999999999996</v>
      </c>
      <c r="AC421" s="1">
        <f>IF(Summary!F$41=1,0,Summary!$F$31*(Summary!$F$41)*(1-Summary!$F$41)^$A420)</f>
        <v>3.1134134216548336E-40</v>
      </c>
      <c r="AD421" s="1" t="str">
        <f>IF(AA421&gt;Summary!$F$45,"",AC421)</f>
        <v/>
      </c>
      <c r="AG421">
        <f t="shared" si="92"/>
        <v>400</v>
      </c>
      <c r="AH421">
        <f>Summary!$F$44*(AG421-0.5)</f>
        <v>2876.3999999999996</v>
      </c>
      <c r="AI421" s="1">
        <f>Summary!$F$32-SUM('Crossing Event Calculation'!$AJ$22:$AJ420)</f>
        <v>0</v>
      </c>
      <c r="AJ421" s="1">
        <f t="shared" si="95"/>
        <v>0</v>
      </c>
      <c r="AK421" s="27" t="str">
        <f>IF(AG421&gt;Summary!$F$45,"",AJ421)</f>
        <v/>
      </c>
      <c r="AN421">
        <f t="shared" si="93"/>
        <v>400</v>
      </c>
      <c r="AO421">
        <f>Summary!$F$44*(AN421-0.5)</f>
        <v>2876.3999999999996</v>
      </c>
      <c r="AP421" s="1">
        <f>Summary!$F$32-SUM('Crossing Event Calculation'!$AQ$22:$AQ420)</f>
        <v>3.9569902909875054E-11</v>
      </c>
      <c r="AQ421" s="1">
        <f t="shared" si="96"/>
        <v>2.298140174860691E-12</v>
      </c>
      <c r="AR421" s="27" t="str">
        <f>IF(AN421&gt;Summary!$F$45,"",AQ421)</f>
        <v/>
      </c>
      <c r="AT421">
        <f t="shared" si="94"/>
        <v>400</v>
      </c>
      <c r="AU421">
        <f>Summary!$F$44*(AT421-0.5)</f>
        <v>2876.3999999999996</v>
      </c>
      <c r="AV421" s="1">
        <f>Summary!$F$32-SUM('Crossing Event Calculation'!$AW$22:$AW420)</f>
        <v>1.2061900151016935E-5</v>
      </c>
      <c r="AW421" s="1">
        <f t="shared" si="97"/>
        <v>3.3523198925148057E-7</v>
      </c>
      <c r="AX421" s="27" t="str">
        <f>IF(AT421&gt;Summary!$F$45,"",AW421)</f>
        <v/>
      </c>
    </row>
    <row r="422" spans="1:50">
      <c r="A422">
        <f t="shared" si="84"/>
        <v>401</v>
      </c>
      <c r="B422">
        <f>Summary!$E$44*(A422-0.5)</f>
        <v>3604.5</v>
      </c>
      <c r="C422" s="1">
        <f>IF(Summary!E$41=1,0,Summary!$E$31*(Summary!$E$41)*(1-Summary!$E$41)^$A421)</f>
        <v>2.2115373981374703E-40</v>
      </c>
      <c r="D422" s="1" t="str">
        <f>IF(A422&gt;Summary!$E$45,"",C422)</f>
        <v/>
      </c>
      <c r="G422">
        <f t="shared" si="85"/>
        <v>401</v>
      </c>
      <c r="H422">
        <f>Summary!$E$44*(G422-0.5)</f>
        <v>3604.5</v>
      </c>
      <c r="I422" s="1">
        <f>Summary!$E$32-SUM('Crossing Event Calculation'!$J$22:$J421)</f>
        <v>0</v>
      </c>
      <c r="J422" s="1">
        <f t="shared" si="86"/>
        <v>0</v>
      </c>
      <c r="K422" s="27" t="str">
        <f>IF(G422&gt;Summary!$E$45,"",J422)</f>
        <v/>
      </c>
      <c r="N422">
        <f t="shared" si="87"/>
        <v>401</v>
      </c>
      <c r="O422">
        <f>Summary!$E$44*(N422-0.5)</f>
        <v>3604.5</v>
      </c>
      <c r="P422" s="1">
        <f>Summary!$E$32-SUM('Crossing Event Calculation'!$Q$22:$Q421)</f>
        <v>3.8857805861880479E-15</v>
      </c>
      <c r="Q422" s="1">
        <f t="shared" si="88"/>
        <v>3.0817753058381516E-16</v>
      </c>
      <c r="R422" s="27" t="str">
        <f>IF(N422&gt;Summary!$E$45,"",Q422)</f>
        <v/>
      </c>
      <c r="T422">
        <f t="shared" si="89"/>
        <v>401</v>
      </c>
      <c r="U422">
        <f>Summary!$E$44*(T422-0.5)</f>
        <v>3604.5</v>
      </c>
      <c r="V422" s="1">
        <f>Summary!$E$32-SUM('Crossing Event Calculation'!$W$22:$W421)</f>
        <v>7.6827718631378161E-9</v>
      </c>
      <c r="W422" s="1">
        <f t="shared" si="90"/>
        <v>3.4810973341305178E-10</v>
      </c>
      <c r="X422" s="27" t="str">
        <f>IF(T422&gt;Summary!$E$45,"",W422)</f>
        <v/>
      </c>
      <c r="AA422">
        <f t="shared" si="91"/>
        <v>401</v>
      </c>
      <c r="AB422">
        <f>Summary!$F$44*(AA422-0.5)</f>
        <v>2883.6</v>
      </c>
      <c r="AC422" s="1">
        <f>IF(Summary!F$41=1,0,Summary!$F$31*(Summary!$F$41)*(1-Summary!$F$41)^$A421)</f>
        <v>2.490730737323867E-40</v>
      </c>
      <c r="AD422" s="1" t="str">
        <f>IF(AA422&gt;Summary!$F$45,"",AC422)</f>
        <v/>
      </c>
      <c r="AG422">
        <f t="shared" si="92"/>
        <v>401</v>
      </c>
      <c r="AH422">
        <f>Summary!$F$44*(AG422-0.5)</f>
        <v>2883.6</v>
      </c>
      <c r="AI422" s="1">
        <f>Summary!$F$32-SUM('Crossing Event Calculation'!$AJ$22:$AJ421)</f>
        <v>0</v>
      </c>
      <c r="AJ422" s="1">
        <f t="shared" si="95"/>
        <v>0</v>
      </c>
      <c r="AK422" s="27" t="str">
        <f>IF(AG422&gt;Summary!$F$45,"",AJ422)</f>
        <v/>
      </c>
      <c r="AN422">
        <f t="shared" si="93"/>
        <v>401</v>
      </c>
      <c r="AO422">
        <f>Summary!$F$44*(AN422-0.5)</f>
        <v>2883.6</v>
      </c>
      <c r="AP422" s="1">
        <f>Summary!$F$32-SUM('Crossing Event Calculation'!$AQ$22:$AQ421)</f>
        <v>3.727174124890098E-11</v>
      </c>
      <c r="AQ422" s="1">
        <f t="shared" si="96"/>
        <v>2.1646675794530575E-12</v>
      </c>
      <c r="AR422" s="27" t="str">
        <f>IF(AN422&gt;Summary!$F$45,"",AQ422)</f>
        <v/>
      </c>
      <c r="AT422">
        <f t="shared" si="94"/>
        <v>401</v>
      </c>
      <c r="AU422">
        <f>Summary!$F$44*(AT422-0.5)</f>
        <v>2883.6</v>
      </c>
      <c r="AV422" s="1">
        <f>Summary!$F$32-SUM('Crossing Event Calculation'!$AW$22:$AW421)</f>
        <v>1.1726668161737841E-5</v>
      </c>
      <c r="AW422" s="1">
        <f t="shared" si="97"/>
        <v>3.2591500890678026E-7</v>
      </c>
      <c r="AX422" s="27" t="str">
        <f>IF(AT422&gt;Summary!$F$45,"",AW422)</f>
        <v/>
      </c>
    </row>
    <row r="423" spans="1:50">
      <c r="A423">
        <f t="shared" si="84"/>
        <v>402</v>
      </c>
      <c r="B423">
        <f>Summary!$E$44*(A423-0.5)</f>
        <v>3613.5</v>
      </c>
      <c r="C423" s="1">
        <f>IF(Summary!E$41=1,0,Summary!$E$31*(Summary!$E$41)*(1-Summary!$E$41)^$A422)</f>
        <v>1.7692299185099762E-40</v>
      </c>
      <c r="D423" s="1" t="str">
        <f>IF(A423&gt;Summary!$E$45,"",C423)</f>
        <v/>
      </c>
      <c r="G423">
        <f t="shared" si="85"/>
        <v>402</v>
      </c>
      <c r="H423">
        <f>Summary!$E$44*(G423-0.5)</f>
        <v>3613.5</v>
      </c>
      <c r="I423" s="1">
        <f>Summary!$E$32-SUM('Crossing Event Calculation'!$J$22:$J422)</f>
        <v>0</v>
      </c>
      <c r="J423" s="1">
        <f t="shared" si="86"/>
        <v>0</v>
      </c>
      <c r="K423" s="27" t="str">
        <f>IF(G423&gt;Summary!$E$45,"",J423)</f>
        <v/>
      </c>
      <c r="N423">
        <f t="shared" si="87"/>
        <v>402</v>
      </c>
      <c r="O423">
        <f>Summary!$E$44*(N423-0.5)</f>
        <v>3613.5</v>
      </c>
      <c r="P423" s="1">
        <f>Summary!$E$32-SUM('Crossing Event Calculation'!$Q$22:$Q422)</f>
        <v>3.5527136788005009E-15</v>
      </c>
      <c r="Q423" s="1">
        <f t="shared" si="88"/>
        <v>2.81762313676631E-16</v>
      </c>
      <c r="R423" s="27" t="str">
        <f>IF(N423&gt;Summary!$E$45,"",Q423)</f>
        <v/>
      </c>
      <c r="T423">
        <f t="shared" si="89"/>
        <v>402</v>
      </c>
      <c r="U423">
        <f>Summary!$E$44*(T423-0.5)</f>
        <v>3613.5</v>
      </c>
      <c r="V423" s="1">
        <f>Summary!$E$32-SUM('Crossing Event Calculation'!$W$22:$W422)</f>
        <v>7.3346620999004131E-9</v>
      </c>
      <c r="W423" s="1">
        <f t="shared" si="90"/>
        <v>3.3233672869056608E-10</v>
      </c>
      <c r="X423" s="27" t="str">
        <f>IF(T423&gt;Summary!$E$45,"",W423)</f>
        <v/>
      </c>
      <c r="AA423">
        <f t="shared" si="91"/>
        <v>402</v>
      </c>
      <c r="AB423">
        <f>Summary!$F$44*(AA423-0.5)</f>
        <v>2890.7999999999997</v>
      </c>
      <c r="AC423" s="1">
        <f>IF(Summary!F$41=1,0,Summary!$F$31*(Summary!$F$41)*(1-Summary!$F$41)^$A422)</f>
        <v>1.9925845898590939E-40</v>
      </c>
      <c r="AD423" s="1" t="str">
        <f>IF(AA423&gt;Summary!$F$45,"",AC423)</f>
        <v/>
      </c>
      <c r="AG423">
        <f t="shared" si="92"/>
        <v>402</v>
      </c>
      <c r="AH423">
        <f>Summary!$F$44*(AG423-0.5)</f>
        <v>2890.7999999999997</v>
      </c>
      <c r="AI423" s="1">
        <f>Summary!$F$32-SUM('Crossing Event Calculation'!$AJ$22:$AJ422)</f>
        <v>0</v>
      </c>
      <c r="AJ423" s="1">
        <f t="shared" si="95"/>
        <v>0</v>
      </c>
      <c r="AK423" s="27" t="str">
        <f>IF(AG423&gt;Summary!$F$45,"",AJ423)</f>
        <v/>
      </c>
      <c r="AN423">
        <f t="shared" si="93"/>
        <v>402</v>
      </c>
      <c r="AO423">
        <f>Summary!$F$44*(AN423-0.5)</f>
        <v>2890.7999999999997</v>
      </c>
      <c r="AP423" s="1">
        <f>Summary!$F$32-SUM('Crossing Event Calculation'!$AQ$22:$AQ422)</f>
        <v>3.510702839548685E-11</v>
      </c>
      <c r="AQ423" s="1">
        <f t="shared" si="96"/>
        <v>2.0389454217111231E-12</v>
      </c>
      <c r="AR423" s="27" t="str">
        <f>IF(AN423&gt;Summary!$F$45,"",AQ423)</f>
        <v/>
      </c>
      <c r="AT423">
        <f t="shared" si="94"/>
        <v>402</v>
      </c>
      <c r="AU423">
        <f>Summary!$F$44*(AT423-0.5)</f>
        <v>2890.7999999999997</v>
      </c>
      <c r="AV423" s="1">
        <f>Summary!$F$32-SUM('Crossing Event Calculation'!$AW$22:$AW422)</f>
        <v>1.1400753152868148E-5</v>
      </c>
      <c r="AW423" s="1">
        <f t="shared" si="97"/>
        <v>3.168569719986328E-7</v>
      </c>
      <c r="AX423" s="27" t="str">
        <f>IF(AT423&gt;Summary!$F$45,"",AW423)</f>
        <v/>
      </c>
    </row>
    <row r="424" spans="1:50">
      <c r="A424">
        <f t="shared" si="84"/>
        <v>403</v>
      </c>
      <c r="B424">
        <f>Summary!$E$44*(A424-0.5)</f>
        <v>3622.5</v>
      </c>
      <c r="C424" s="1">
        <f>IF(Summary!E$41=1,0,Summary!$E$31*(Summary!$E$41)*(1-Summary!$E$41)^$A423)</f>
        <v>1.4153839348079812E-40</v>
      </c>
      <c r="D424" s="1" t="str">
        <f>IF(A424&gt;Summary!$E$45,"",C424)</f>
        <v/>
      </c>
      <c r="G424">
        <f t="shared" si="85"/>
        <v>403</v>
      </c>
      <c r="H424">
        <f>Summary!$E$44*(G424-0.5)</f>
        <v>3622.5</v>
      </c>
      <c r="I424" s="1">
        <f>Summary!$E$32-SUM('Crossing Event Calculation'!$J$22:$J423)</f>
        <v>0</v>
      </c>
      <c r="J424" s="1">
        <f t="shared" si="86"/>
        <v>0</v>
      </c>
      <c r="K424" s="27" t="str">
        <f>IF(G424&gt;Summary!$E$45,"",J424)</f>
        <v/>
      </c>
      <c r="N424">
        <f t="shared" si="87"/>
        <v>403</v>
      </c>
      <c r="O424">
        <f>Summary!$E$44*(N424-0.5)</f>
        <v>3622.5</v>
      </c>
      <c r="P424" s="1">
        <f>Summary!$E$32-SUM('Crossing Event Calculation'!$Q$22:$Q423)</f>
        <v>3.219646771412954E-15</v>
      </c>
      <c r="Q424" s="1">
        <f t="shared" si="88"/>
        <v>2.5534709676944684E-16</v>
      </c>
      <c r="R424" s="27" t="str">
        <f>IF(N424&gt;Summary!$E$45,"",Q424)</f>
        <v/>
      </c>
      <c r="T424">
        <f t="shared" si="89"/>
        <v>403</v>
      </c>
      <c r="U424">
        <f>Summary!$E$44*(T424-0.5)</f>
        <v>3622.5</v>
      </c>
      <c r="V424" s="1">
        <f>Summary!$E$32-SUM('Crossing Event Calculation'!$W$22:$W423)</f>
        <v>7.0023253861961621E-9</v>
      </c>
      <c r="W424" s="1">
        <f t="shared" si="90"/>
        <v>3.1727840770019033E-10</v>
      </c>
      <c r="X424" s="27" t="str">
        <f>IF(T424&gt;Summary!$E$45,"",W424)</f>
        <v/>
      </c>
      <c r="AA424">
        <f t="shared" si="91"/>
        <v>403</v>
      </c>
      <c r="AB424">
        <f>Summary!$F$44*(AA424-0.5)</f>
        <v>2897.9999999999995</v>
      </c>
      <c r="AC424" s="1">
        <f>IF(Summary!F$41=1,0,Summary!$F$31*(Summary!$F$41)*(1-Summary!$F$41)^$A423)</f>
        <v>1.5940676718872752E-40</v>
      </c>
      <c r="AD424" s="1" t="str">
        <f>IF(AA424&gt;Summary!$F$45,"",AC424)</f>
        <v/>
      </c>
      <c r="AG424">
        <f t="shared" si="92"/>
        <v>403</v>
      </c>
      <c r="AH424">
        <f>Summary!$F$44*(AG424-0.5)</f>
        <v>2897.9999999999995</v>
      </c>
      <c r="AI424" s="1">
        <f>Summary!$F$32-SUM('Crossing Event Calculation'!$AJ$22:$AJ423)</f>
        <v>0</v>
      </c>
      <c r="AJ424" s="1">
        <f t="shared" si="95"/>
        <v>0</v>
      </c>
      <c r="AK424" s="27" t="str">
        <f>IF(AG424&gt;Summary!$F$45,"",AJ424)</f>
        <v/>
      </c>
      <c r="AN424">
        <f t="shared" si="93"/>
        <v>403</v>
      </c>
      <c r="AO424">
        <f>Summary!$F$44*(AN424-0.5)</f>
        <v>2897.9999999999995</v>
      </c>
      <c r="AP424" s="1">
        <f>Summary!$F$32-SUM('Crossing Event Calculation'!$AQ$22:$AQ423)</f>
        <v>3.306810381076275E-11</v>
      </c>
      <c r="AQ424" s="1">
        <f t="shared" si="96"/>
        <v>1.9205287929835295E-12</v>
      </c>
      <c r="AR424" s="27" t="str">
        <f>IF(AN424&gt;Summary!$F$45,"",AQ424)</f>
        <v/>
      </c>
      <c r="AT424">
        <f t="shared" si="94"/>
        <v>403</v>
      </c>
      <c r="AU424">
        <f>Summary!$F$44*(AT424-0.5)</f>
        <v>2897.9999999999995</v>
      </c>
      <c r="AV424" s="1">
        <f>Summary!$F$32-SUM('Crossing Event Calculation'!$AW$22:$AW423)</f>
        <v>1.1083896180874575E-5</v>
      </c>
      <c r="AW424" s="1">
        <f t="shared" si="97"/>
        <v>3.0805068180391166E-7</v>
      </c>
      <c r="AX424" s="27" t="str">
        <f>IF(AT424&gt;Summary!$F$45,"",AW424)</f>
        <v/>
      </c>
    </row>
    <row r="425" spans="1:50">
      <c r="A425">
        <f t="shared" si="84"/>
        <v>404</v>
      </c>
      <c r="B425">
        <f>Summary!$E$44*(A425-0.5)</f>
        <v>3631.5</v>
      </c>
      <c r="C425" s="1">
        <f>IF(Summary!E$41=1,0,Summary!$E$31*(Summary!$E$41)*(1-Summary!$E$41)^$A424)</f>
        <v>1.132307147846385E-40</v>
      </c>
      <c r="D425" s="1" t="str">
        <f>IF(A425&gt;Summary!$E$45,"",C425)</f>
        <v/>
      </c>
      <c r="G425">
        <f t="shared" si="85"/>
        <v>404</v>
      </c>
      <c r="H425">
        <f>Summary!$E$44*(G425-0.5)</f>
        <v>3631.5</v>
      </c>
      <c r="I425" s="1">
        <f>Summary!$E$32-SUM('Crossing Event Calculation'!$J$22:$J424)</f>
        <v>0</v>
      </c>
      <c r="J425" s="1">
        <f t="shared" si="86"/>
        <v>0</v>
      </c>
      <c r="K425" s="27" t="str">
        <f>IF(G425&gt;Summary!$E$45,"",J425)</f>
        <v/>
      </c>
      <c r="N425">
        <f t="shared" si="87"/>
        <v>404</v>
      </c>
      <c r="O425">
        <f>Summary!$E$44*(N425-0.5)</f>
        <v>3631.5</v>
      </c>
      <c r="P425" s="1">
        <f>Summary!$E$32-SUM('Crossing Event Calculation'!$Q$22:$Q424)</f>
        <v>2.9976021664879227E-15</v>
      </c>
      <c r="Q425" s="1">
        <f t="shared" si="88"/>
        <v>2.377369521646574E-16</v>
      </c>
      <c r="R425" s="27" t="str">
        <f>IF(N425&gt;Summary!$E$45,"",Q425)</f>
        <v/>
      </c>
      <c r="T425">
        <f t="shared" si="89"/>
        <v>404</v>
      </c>
      <c r="U425">
        <f>Summary!$E$44*(T425-0.5)</f>
        <v>3631.5</v>
      </c>
      <c r="V425" s="1">
        <f>Summary!$E$32-SUM('Crossing Event Calculation'!$W$22:$W424)</f>
        <v>6.6850469604418095E-9</v>
      </c>
      <c r="W425" s="1">
        <f t="shared" si="90"/>
        <v>3.029023842838252E-10</v>
      </c>
      <c r="X425" s="27" t="str">
        <f>IF(T425&gt;Summary!$E$45,"",W425)</f>
        <v/>
      </c>
      <c r="AA425">
        <f t="shared" si="91"/>
        <v>404</v>
      </c>
      <c r="AB425">
        <f>Summary!$F$44*(AA425-0.5)</f>
        <v>2905.2</v>
      </c>
      <c r="AC425" s="1">
        <f>IF(Summary!F$41=1,0,Summary!$F$31*(Summary!$F$41)*(1-Summary!$F$41)^$A424)</f>
        <v>1.2752541375098203E-40</v>
      </c>
      <c r="AD425" s="1" t="str">
        <f>IF(AA425&gt;Summary!$F$45,"",AC425)</f>
        <v/>
      </c>
      <c r="AG425">
        <f t="shared" si="92"/>
        <v>404</v>
      </c>
      <c r="AH425">
        <f>Summary!$F$44*(AG425-0.5)</f>
        <v>2905.2</v>
      </c>
      <c r="AI425" s="1">
        <f>Summary!$F$32-SUM('Crossing Event Calculation'!$AJ$22:$AJ424)</f>
        <v>0</v>
      </c>
      <c r="AJ425" s="1">
        <f t="shared" si="95"/>
        <v>0</v>
      </c>
      <c r="AK425" s="27" t="str">
        <f>IF(AG425&gt;Summary!$F$45,"",AJ425)</f>
        <v/>
      </c>
      <c r="AN425">
        <f t="shared" si="93"/>
        <v>404</v>
      </c>
      <c r="AO425">
        <f>Summary!$F$44*(AN425-0.5)</f>
        <v>2905.2</v>
      </c>
      <c r="AP425" s="1">
        <f>Summary!$F$32-SUM('Crossing Event Calculation'!$AQ$22:$AQ424)</f>
        <v>3.1147529000463692E-11</v>
      </c>
      <c r="AQ425" s="1">
        <f t="shared" si="96"/>
        <v>1.8089856805218554E-12</v>
      </c>
      <c r="AR425" s="27" t="str">
        <f>IF(AN425&gt;Summary!$F$45,"",AQ425)</f>
        <v/>
      </c>
      <c r="AT425">
        <f t="shared" si="94"/>
        <v>404</v>
      </c>
      <c r="AU425">
        <f>Summary!$F$44*(AT425-0.5)</f>
        <v>2905.2</v>
      </c>
      <c r="AV425" s="1">
        <f>Summary!$F$32-SUM('Crossing Event Calculation'!$AW$22:$AW424)</f>
        <v>1.0775845499022552E-5</v>
      </c>
      <c r="AW425" s="1">
        <f t="shared" si="97"/>
        <v>2.9948914161749067E-7</v>
      </c>
      <c r="AX425" s="27" t="str">
        <f>IF(AT425&gt;Summary!$F$45,"",AW425)</f>
        <v/>
      </c>
    </row>
    <row r="426" spans="1:50">
      <c r="A426">
        <f t="shared" si="84"/>
        <v>405</v>
      </c>
      <c r="B426">
        <f>Summary!$E$44*(A426-0.5)</f>
        <v>3640.5</v>
      </c>
      <c r="C426" s="1">
        <f>IF(Summary!E$41=1,0,Summary!$E$31*(Summary!$E$41)*(1-Summary!$E$41)^$A425)</f>
        <v>9.0584571827710823E-41</v>
      </c>
      <c r="D426" s="1" t="str">
        <f>IF(A426&gt;Summary!$E$45,"",C426)</f>
        <v/>
      </c>
      <c r="G426">
        <f t="shared" si="85"/>
        <v>405</v>
      </c>
      <c r="H426">
        <f>Summary!$E$44*(G426-0.5)</f>
        <v>3640.5</v>
      </c>
      <c r="I426" s="1">
        <f>Summary!$E$32-SUM('Crossing Event Calculation'!$J$22:$J425)</f>
        <v>0</v>
      </c>
      <c r="J426" s="1">
        <f t="shared" si="86"/>
        <v>0</v>
      </c>
      <c r="K426" s="27" t="str">
        <f>IF(G426&gt;Summary!$E$45,"",J426)</f>
        <v/>
      </c>
      <c r="N426">
        <f t="shared" si="87"/>
        <v>405</v>
      </c>
      <c r="O426">
        <f>Summary!$E$44*(N426-0.5)</f>
        <v>3640.5</v>
      </c>
      <c r="P426" s="1">
        <f>Summary!$E$32-SUM('Crossing Event Calculation'!$Q$22:$Q425)</f>
        <v>2.7755575615628914E-15</v>
      </c>
      <c r="Q426" s="1">
        <f t="shared" si="88"/>
        <v>2.2012680755986796E-16</v>
      </c>
      <c r="R426" s="27" t="str">
        <f>IF(N426&gt;Summary!$E$45,"",Q426)</f>
        <v/>
      </c>
      <c r="T426">
        <f t="shared" si="89"/>
        <v>405</v>
      </c>
      <c r="U426">
        <f>Summary!$E$44*(T426-0.5)</f>
        <v>3640.5</v>
      </c>
      <c r="V426" s="1">
        <f>Summary!$E$32-SUM('Crossing Event Calculation'!$W$22:$W425)</f>
        <v>6.3821445905887231E-9</v>
      </c>
      <c r="W426" s="1">
        <f t="shared" si="90"/>
        <v>2.891777462107282E-10</v>
      </c>
      <c r="X426" s="27" t="str">
        <f>IF(T426&gt;Summary!$E$45,"",W426)</f>
        <v/>
      </c>
      <c r="AA426">
        <f t="shared" si="91"/>
        <v>405</v>
      </c>
      <c r="AB426">
        <f>Summary!$F$44*(AA426-0.5)</f>
        <v>2912.3999999999996</v>
      </c>
      <c r="AC426" s="1">
        <f>IF(Summary!F$41=1,0,Summary!$F$31*(Summary!$F$41)*(1-Summary!$F$41)^$A425)</f>
        <v>1.0202033100078564E-40</v>
      </c>
      <c r="AD426" s="1" t="str">
        <f>IF(AA426&gt;Summary!$F$45,"",AC426)</f>
        <v/>
      </c>
      <c r="AG426">
        <f t="shared" si="92"/>
        <v>405</v>
      </c>
      <c r="AH426">
        <f>Summary!$F$44*(AG426-0.5)</f>
        <v>2912.3999999999996</v>
      </c>
      <c r="AI426" s="1">
        <f>Summary!$F$32-SUM('Crossing Event Calculation'!$AJ$22:$AJ425)</f>
        <v>0</v>
      </c>
      <c r="AJ426" s="1">
        <f t="shared" si="95"/>
        <v>0</v>
      </c>
      <c r="AK426" s="27" t="str">
        <f>IF(AG426&gt;Summary!$F$45,"",AJ426)</f>
        <v/>
      </c>
      <c r="AN426">
        <f t="shared" si="93"/>
        <v>405</v>
      </c>
      <c r="AO426">
        <f>Summary!$F$44*(AN426-0.5)</f>
        <v>2912.3999999999996</v>
      </c>
      <c r="AP426" s="1">
        <f>Summary!$F$32-SUM('Crossing Event Calculation'!$AQ$22:$AQ425)</f>
        <v>2.9338531604139462E-11</v>
      </c>
      <c r="AQ426" s="1">
        <f t="shared" si="96"/>
        <v>1.703922759286494E-12</v>
      </c>
      <c r="AR426" s="27" t="str">
        <f>IF(AN426&gt;Summary!$F$45,"",AQ426)</f>
        <v/>
      </c>
      <c r="AT426">
        <f t="shared" si="94"/>
        <v>405</v>
      </c>
      <c r="AU426">
        <f>Summary!$F$44*(AT426-0.5)</f>
        <v>2912.3999999999996</v>
      </c>
      <c r="AV426" s="1">
        <f>Summary!$F$32-SUM('Crossing Event Calculation'!$AW$22:$AW425)</f>
        <v>1.0476356357425054E-5</v>
      </c>
      <c r="AW426" s="1">
        <f t="shared" si="97"/>
        <v>2.9116554919507431E-7</v>
      </c>
      <c r="AX426" s="27" t="str">
        <f>IF(AT426&gt;Summary!$F$45,"",AW426)</f>
        <v/>
      </c>
    </row>
    <row r="427" spans="1:50">
      <c r="A427">
        <f t="shared" si="84"/>
        <v>406</v>
      </c>
      <c r="B427">
        <f>Summary!$E$44*(A427-0.5)</f>
        <v>3649.5</v>
      </c>
      <c r="C427" s="1">
        <f>IF(Summary!E$41=1,0,Summary!$E$31*(Summary!$E$41)*(1-Summary!$E$41)^$A426)</f>
        <v>7.2467657462168658E-41</v>
      </c>
      <c r="D427" s="1" t="str">
        <f>IF(A427&gt;Summary!$E$45,"",C427)</f>
        <v/>
      </c>
      <c r="G427">
        <f t="shared" si="85"/>
        <v>406</v>
      </c>
      <c r="H427">
        <f>Summary!$E$44*(G427-0.5)</f>
        <v>3649.5</v>
      </c>
      <c r="I427" s="1">
        <f>Summary!$E$32-SUM('Crossing Event Calculation'!$J$22:$J426)</f>
        <v>0</v>
      </c>
      <c r="J427" s="1">
        <f t="shared" si="86"/>
        <v>0</v>
      </c>
      <c r="K427" s="27" t="str">
        <f>IF(G427&gt;Summary!$E$45,"",J427)</f>
        <v/>
      </c>
      <c r="N427">
        <f t="shared" si="87"/>
        <v>406</v>
      </c>
      <c r="O427">
        <f>Summary!$E$44*(N427-0.5)</f>
        <v>3649.5</v>
      </c>
      <c r="P427" s="1">
        <f>Summary!$E$32-SUM('Crossing Event Calculation'!$Q$22:$Q426)</f>
        <v>2.55351295663786E-15</v>
      </c>
      <c r="Q427" s="1">
        <f t="shared" si="88"/>
        <v>2.0251666295507854E-16</v>
      </c>
      <c r="R427" s="27" t="str">
        <f>IF(N427&gt;Summary!$E$45,"",Q427)</f>
        <v/>
      </c>
      <c r="T427">
        <f t="shared" si="89"/>
        <v>406</v>
      </c>
      <c r="U427">
        <f>Summary!$E$44*(T427-0.5)</f>
        <v>3649.5</v>
      </c>
      <c r="V427" s="1">
        <f>Summary!$E$32-SUM('Crossing Event Calculation'!$W$22:$W426)</f>
        <v>6.0929667977660529E-9</v>
      </c>
      <c r="W427" s="1">
        <f t="shared" si="90"/>
        <v>2.7607497469001297E-10</v>
      </c>
      <c r="X427" s="27" t="str">
        <f>IF(T427&gt;Summary!$E$45,"",W427)</f>
        <v/>
      </c>
      <c r="AA427">
        <f t="shared" si="91"/>
        <v>406</v>
      </c>
      <c r="AB427">
        <f>Summary!$F$44*(AA427-0.5)</f>
        <v>2919.6</v>
      </c>
      <c r="AC427" s="1">
        <f>IF(Summary!F$41=1,0,Summary!$F$31*(Summary!$F$41)*(1-Summary!$F$41)^$A426)</f>
        <v>8.1616264800628521E-41</v>
      </c>
      <c r="AD427" s="1" t="str">
        <f>IF(AA427&gt;Summary!$F$45,"",AC427)</f>
        <v/>
      </c>
      <c r="AG427">
        <f t="shared" si="92"/>
        <v>406</v>
      </c>
      <c r="AH427">
        <f>Summary!$F$44*(AG427-0.5)</f>
        <v>2919.6</v>
      </c>
      <c r="AI427" s="1">
        <f>Summary!$F$32-SUM('Crossing Event Calculation'!$AJ$22:$AJ426)</f>
        <v>0</v>
      </c>
      <c r="AJ427" s="1">
        <f t="shared" si="95"/>
        <v>0</v>
      </c>
      <c r="AK427" s="27" t="str">
        <f>IF(AG427&gt;Summary!$F$45,"",AJ427)</f>
        <v/>
      </c>
      <c r="AN427">
        <f t="shared" si="93"/>
        <v>406</v>
      </c>
      <c r="AO427">
        <f>Summary!$F$44*(AN427-0.5)</f>
        <v>2919.6</v>
      </c>
      <c r="AP427" s="1">
        <f>Summary!$F$32-SUM('Crossing Event Calculation'!$AQ$22:$AQ426)</f>
        <v>2.7634561305944771E-11</v>
      </c>
      <c r="AQ427" s="1">
        <f t="shared" si="96"/>
        <v>1.604959600140776E-12</v>
      </c>
      <c r="AR427" s="27" t="str">
        <f>IF(AN427&gt;Summary!$F$45,"",AQ427)</f>
        <v/>
      </c>
      <c r="AT427">
        <f t="shared" si="94"/>
        <v>406</v>
      </c>
      <c r="AU427">
        <f>Summary!$F$44*(AT427-0.5)</f>
        <v>2919.6</v>
      </c>
      <c r="AV427" s="1">
        <f>Summary!$F$32-SUM('Crossing Event Calculation'!$AW$22:$AW426)</f>
        <v>1.0185190808198463E-5</v>
      </c>
      <c r="AW427" s="1">
        <f t="shared" si="97"/>
        <v>2.8307329133796538E-7</v>
      </c>
      <c r="AX427" s="27" t="str">
        <f>IF(AT427&gt;Summary!$F$45,"",AW427)</f>
        <v/>
      </c>
    </row>
    <row r="428" spans="1:50">
      <c r="A428">
        <f t="shared" si="84"/>
        <v>407</v>
      </c>
      <c r="B428">
        <f>Summary!$E$44*(A428-0.5)</f>
        <v>3658.5</v>
      </c>
      <c r="C428" s="1">
        <f>IF(Summary!E$41=1,0,Summary!$E$31*(Summary!$E$41)*(1-Summary!$E$41)^$A427)</f>
        <v>5.7974125969734933E-41</v>
      </c>
      <c r="D428" s="1" t="str">
        <f>IF(A428&gt;Summary!$E$45,"",C428)</f>
        <v/>
      </c>
      <c r="G428">
        <f t="shared" si="85"/>
        <v>407</v>
      </c>
      <c r="H428">
        <f>Summary!$E$44*(G428-0.5)</f>
        <v>3658.5</v>
      </c>
      <c r="I428" s="1">
        <f>Summary!$E$32-SUM('Crossing Event Calculation'!$J$22:$J427)</f>
        <v>0</v>
      </c>
      <c r="J428" s="1">
        <f t="shared" si="86"/>
        <v>0</v>
      </c>
      <c r="K428" s="27" t="str">
        <f>IF(G428&gt;Summary!$E$45,"",J428)</f>
        <v/>
      </c>
      <c r="N428">
        <f t="shared" si="87"/>
        <v>407</v>
      </c>
      <c r="O428">
        <f>Summary!$E$44*(N428-0.5)</f>
        <v>3658.5</v>
      </c>
      <c r="P428" s="1">
        <f>Summary!$E$32-SUM('Crossing Event Calculation'!$Q$22:$Q427)</f>
        <v>2.3314683517128287E-15</v>
      </c>
      <c r="Q428" s="1">
        <f t="shared" si="88"/>
        <v>1.849065183502891E-16</v>
      </c>
      <c r="R428" s="27" t="str">
        <f>IF(N428&gt;Summary!$E$45,"",Q428)</f>
        <v/>
      </c>
      <c r="T428">
        <f t="shared" si="89"/>
        <v>407</v>
      </c>
      <c r="U428">
        <f>Summary!$E$44*(T428-0.5)</f>
        <v>3658.5</v>
      </c>
      <c r="V428" s="1">
        <f>Summary!$E$32-SUM('Crossing Event Calculation'!$W$22:$W427)</f>
        <v>5.8168918570800088E-9</v>
      </c>
      <c r="W428" s="1">
        <f t="shared" si="90"/>
        <v>2.6356589909643002E-10</v>
      </c>
      <c r="X428" s="27" t="str">
        <f>IF(T428&gt;Summary!$E$45,"",W428)</f>
        <v/>
      </c>
      <c r="AA428">
        <f t="shared" si="91"/>
        <v>407</v>
      </c>
      <c r="AB428">
        <f>Summary!$F$44*(AA428-0.5)</f>
        <v>2926.7999999999997</v>
      </c>
      <c r="AC428" s="1">
        <f>IF(Summary!F$41=1,0,Summary!$F$31*(Summary!$F$41)*(1-Summary!$F$41)^$A427)</f>
        <v>6.5293011840502827E-41</v>
      </c>
      <c r="AD428" s="1" t="str">
        <f>IF(AA428&gt;Summary!$F$45,"",AC428)</f>
        <v/>
      </c>
      <c r="AG428">
        <f t="shared" si="92"/>
        <v>407</v>
      </c>
      <c r="AH428">
        <f>Summary!$F$44*(AG428-0.5)</f>
        <v>2926.7999999999997</v>
      </c>
      <c r="AI428" s="1">
        <f>Summary!$F$32-SUM('Crossing Event Calculation'!$AJ$22:$AJ427)</f>
        <v>0</v>
      </c>
      <c r="AJ428" s="1">
        <f t="shared" si="95"/>
        <v>0</v>
      </c>
      <c r="AK428" s="27" t="str">
        <f>IF(AG428&gt;Summary!$F$45,"",AJ428)</f>
        <v/>
      </c>
      <c r="AN428">
        <f t="shared" si="93"/>
        <v>407</v>
      </c>
      <c r="AO428">
        <f>Summary!$F$44*(AN428-0.5)</f>
        <v>2926.7999999999997</v>
      </c>
      <c r="AP428" s="1">
        <f>Summary!$F$32-SUM('Crossing Event Calculation'!$AQ$22:$AQ427)</f>
        <v>2.6029622901546645E-11</v>
      </c>
      <c r="AQ428" s="1">
        <f t="shared" si="96"/>
        <v>1.5117480137053776E-12</v>
      </c>
      <c r="AR428" s="27" t="str">
        <f>IF(AN428&gt;Summary!$F$45,"",AQ428)</f>
        <v/>
      </c>
      <c r="AT428">
        <f t="shared" si="94"/>
        <v>407</v>
      </c>
      <c r="AU428">
        <f>Summary!$F$44*(AT428-0.5)</f>
        <v>2926.7999999999997</v>
      </c>
      <c r="AV428" s="1">
        <f>Summary!$F$32-SUM('Crossing Event Calculation'!$AW$22:$AW427)</f>
        <v>9.9021175168356734E-6</v>
      </c>
      <c r="AW428" s="1">
        <f t="shared" si="97"/>
        <v>2.7520593865062689E-7</v>
      </c>
      <c r="AX428" s="27" t="str">
        <f>IF(AT428&gt;Summary!$F$45,"",AW428)</f>
        <v/>
      </c>
    </row>
    <row r="429" spans="1:50">
      <c r="A429">
        <f t="shared" si="84"/>
        <v>408</v>
      </c>
      <c r="B429">
        <f>Summary!$E$44*(A429-0.5)</f>
        <v>3667.5</v>
      </c>
      <c r="C429" s="1">
        <f>IF(Summary!E$41=1,0,Summary!$E$31*(Summary!$E$41)*(1-Summary!$E$41)^$A428)</f>
        <v>4.6379300775787948E-41</v>
      </c>
      <c r="D429" s="1" t="str">
        <f>IF(A429&gt;Summary!$E$45,"",C429)</f>
        <v/>
      </c>
      <c r="G429">
        <f t="shared" si="85"/>
        <v>408</v>
      </c>
      <c r="H429">
        <f>Summary!$E$44*(G429-0.5)</f>
        <v>3667.5</v>
      </c>
      <c r="I429" s="1">
        <f>Summary!$E$32-SUM('Crossing Event Calculation'!$J$22:$J428)</f>
        <v>0</v>
      </c>
      <c r="J429" s="1">
        <f t="shared" si="86"/>
        <v>0</v>
      </c>
      <c r="K429" s="27" t="str">
        <f>IF(G429&gt;Summary!$E$45,"",J429)</f>
        <v/>
      </c>
      <c r="N429">
        <f t="shared" si="87"/>
        <v>408</v>
      </c>
      <c r="O429">
        <f>Summary!$E$44*(N429-0.5)</f>
        <v>3667.5</v>
      </c>
      <c r="P429" s="1">
        <f>Summary!$E$32-SUM('Crossing Event Calculation'!$Q$22:$Q428)</f>
        <v>2.1094237467877974E-15</v>
      </c>
      <c r="Q429" s="1">
        <f t="shared" si="88"/>
        <v>1.6729637374549966E-16</v>
      </c>
      <c r="R429" s="27" t="str">
        <f>IF(N429&gt;Summary!$E$45,"",Q429)</f>
        <v/>
      </c>
      <c r="T429">
        <f t="shared" si="89"/>
        <v>408</v>
      </c>
      <c r="U429">
        <f>Summary!$E$44*(T429-0.5)</f>
        <v>3667.5</v>
      </c>
      <c r="V429" s="1">
        <f>Summary!$E$32-SUM('Crossing Event Calculation'!$W$22:$W428)</f>
        <v>5.5533259102347188E-9</v>
      </c>
      <c r="W429" s="1">
        <f t="shared" si="90"/>
        <v>2.5162361145239738E-10</v>
      </c>
      <c r="X429" s="27" t="str">
        <f>IF(T429&gt;Summary!$E$45,"",W429)</f>
        <v/>
      </c>
      <c r="AA429">
        <f t="shared" si="91"/>
        <v>408</v>
      </c>
      <c r="AB429">
        <f>Summary!$F$44*(AA429-0.5)</f>
        <v>2933.9999999999995</v>
      </c>
      <c r="AC429" s="1">
        <f>IF(Summary!F$41=1,0,Summary!$F$31*(Summary!$F$41)*(1-Summary!$F$41)^$A428)</f>
        <v>5.2234409472402268E-41</v>
      </c>
      <c r="AD429" s="1" t="str">
        <f>IF(AA429&gt;Summary!$F$45,"",AC429)</f>
        <v/>
      </c>
      <c r="AG429">
        <f t="shared" si="92"/>
        <v>408</v>
      </c>
      <c r="AH429">
        <f>Summary!$F$44*(AG429-0.5)</f>
        <v>2933.9999999999995</v>
      </c>
      <c r="AI429" s="1">
        <f>Summary!$F$32-SUM('Crossing Event Calculation'!$AJ$22:$AJ428)</f>
        <v>0</v>
      </c>
      <c r="AJ429" s="1">
        <f t="shared" si="95"/>
        <v>0</v>
      </c>
      <c r="AK429" s="27" t="str">
        <f>IF(AG429&gt;Summary!$F$45,"",AJ429)</f>
        <v/>
      </c>
      <c r="AN429">
        <f t="shared" si="93"/>
        <v>408</v>
      </c>
      <c r="AO429">
        <f>Summary!$F$44*(AN429-0.5)</f>
        <v>2933.9999999999995</v>
      </c>
      <c r="AP429" s="1">
        <f>Summary!$F$32-SUM('Crossing Event Calculation'!$AQ$22:$AQ428)</f>
        <v>2.4517832208914569E-11</v>
      </c>
      <c r="AQ429" s="1">
        <f t="shared" si="96"/>
        <v>1.423946258552443E-12</v>
      </c>
      <c r="AR429" s="27" t="str">
        <f>IF(AN429&gt;Summary!$F$45,"",AQ429)</f>
        <v/>
      </c>
      <c r="AT429">
        <f t="shared" si="94"/>
        <v>408</v>
      </c>
      <c r="AU429">
        <f>Summary!$F$44*(AT429-0.5)</f>
        <v>2933.9999999999995</v>
      </c>
      <c r="AV429" s="1">
        <f>Summary!$F$32-SUM('Crossing Event Calculation'!$AW$22:$AW428)</f>
        <v>9.6269115781311143E-6</v>
      </c>
      <c r="AW429" s="1">
        <f t="shared" si="97"/>
        <v>2.6755724042475302E-7</v>
      </c>
      <c r="AX429" s="27" t="str">
        <f>IF(AT429&gt;Summary!$F$45,"",AW429)</f>
        <v/>
      </c>
    </row>
    <row r="430" spans="1:50">
      <c r="A430">
        <f t="shared" si="84"/>
        <v>409</v>
      </c>
      <c r="B430">
        <f>Summary!$E$44*(A430-0.5)</f>
        <v>3676.5</v>
      </c>
      <c r="C430" s="1">
        <f>IF(Summary!E$41=1,0,Summary!$E$31*(Summary!$E$41)*(1-Summary!$E$41)^$A429)</f>
        <v>3.7103440620630359E-41</v>
      </c>
      <c r="D430" s="1" t="str">
        <f>IF(A430&gt;Summary!$E$45,"",C430)</f>
        <v/>
      </c>
      <c r="G430">
        <f t="shared" si="85"/>
        <v>409</v>
      </c>
      <c r="H430">
        <f>Summary!$E$44*(G430-0.5)</f>
        <v>3676.5</v>
      </c>
      <c r="I430" s="1">
        <f>Summary!$E$32-SUM('Crossing Event Calculation'!$J$22:$J429)</f>
        <v>0</v>
      </c>
      <c r="J430" s="1">
        <f t="shared" si="86"/>
        <v>0</v>
      </c>
      <c r="K430" s="27" t="str">
        <f>IF(G430&gt;Summary!$E$45,"",J430)</f>
        <v/>
      </c>
      <c r="N430">
        <f t="shared" si="87"/>
        <v>409</v>
      </c>
      <c r="O430">
        <f>Summary!$E$44*(N430-0.5)</f>
        <v>3676.5</v>
      </c>
      <c r="P430" s="1">
        <f>Summary!$E$32-SUM('Crossing Event Calculation'!$Q$22:$Q429)</f>
        <v>1.8873791418627661E-15</v>
      </c>
      <c r="Q430" s="1">
        <f t="shared" si="88"/>
        <v>1.4968622914071022E-16</v>
      </c>
      <c r="R430" s="27" t="str">
        <f>IF(N430&gt;Summary!$E$45,"",Q430)</f>
        <v/>
      </c>
      <c r="T430">
        <f t="shared" si="89"/>
        <v>409</v>
      </c>
      <c r="U430">
        <f>Summary!$E$44*(T430-0.5)</f>
        <v>3676.5</v>
      </c>
      <c r="V430" s="1">
        <f>Summary!$E$32-SUM('Crossing Event Calculation'!$W$22:$W429)</f>
        <v>5.3017022993984142E-9</v>
      </c>
      <c r="W430" s="1">
        <f t="shared" si="90"/>
        <v>2.4022243624518766E-10</v>
      </c>
      <c r="X430" s="27" t="str">
        <f>IF(T430&gt;Summary!$E$45,"",W430)</f>
        <v/>
      </c>
      <c r="AA430">
        <f t="shared" si="91"/>
        <v>409</v>
      </c>
      <c r="AB430">
        <f>Summary!$F$44*(AA430-0.5)</f>
        <v>2941.2</v>
      </c>
      <c r="AC430" s="1">
        <f>IF(Summary!F$41=1,0,Summary!$F$31*(Summary!$F$41)*(1-Summary!$F$41)^$A429)</f>
        <v>4.178752757792181E-41</v>
      </c>
      <c r="AD430" s="1" t="str">
        <f>IF(AA430&gt;Summary!$F$45,"",AC430)</f>
        <v/>
      </c>
      <c r="AG430">
        <f t="shared" si="92"/>
        <v>409</v>
      </c>
      <c r="AH430">
        <f>Summary!$F$44*(AG430-0.5)</f>
        <v>2941.2</v>
      </c>
      <c r="AI430" s="1">
        <f>Summary!$F$32-SUM('Crossing Event Calculation'!$AJ$22:$AJ429)</f>
        <v>0</v>
      </c>
      <c r="AJ430" s="1">
        <f t="shared" si="95"/>
        <v>0</v>
      </c>
      <c r="AK430" s="27" t="str">
        <f>IF(AG430&gt;Summary!$F$45,"",AJ430)</f>
        <v/>
      </c>
      <c r="AN430">
        <f t="shared" si="93"/>
        <v>409</v>
      </c>
      <c r="AO430">
        <f>Summary!$F$44*(AN430-0.5)</f>
        <v>2941.2</v>
      </c>
      <c r="AP430" s="1">
        <f>Summary!$F$32-SUM('Crossing Event Calculation'!$AQ$22:$AQ429)</f>
        <v>2.3093860157530344E-11</v>
      </c>
      <c r="AQ430" s="1">
        <f t="shared" si="96"/>
        <v>1.3412448330114619E-12</v>
      </c>
      <c r="AR430" s="27" t="str">
        <f>IF(AN430&gt;Summary!$F$45,"",AQ430)</f>
        <v/>
      </c>
      <c r="AT430">
        <f t="shared" si="94"/>
        <v>409</v>
      </c>
      <c r="AU430">
        <f>Summary!$F$44*(AT430-0.5)</f>
        <v>2941.2</v>
      </c>
      <c r="AV430" s="1">
        <f>Summary!$F$32-SUM('Crossing Event Calculation'!$AW$22:$AW429)</f>
        <v>9.3593543376568888E-6</v>
      </c>
      <c r="AW430" s="1">
        <f t="shared" si="97"/>
        <v>2.6012111967762108E-7</v>
      </c>
      <c r="AX430" s="27" t="str">
        <f>IF(AT430&gt;Summary!$F$45,"",AW430)</f>
        <v/>
      </c>
    </row>
    <row r="431" spans="1:50">
      <c r="A431">
        <f t="shared" si="84"/>
        <v>410</v>
      </c>
      <c r="B431">
        <f>Summary!$E$44*(A431-0.5)</f>
        <v>3685.5</v>
      </c>
      <c r="C431" s="1">
        <f>IF(Summary!E$41=1,0,Summary!$E$31*(Summary!$E$41)*(1-Summary!$E$41)^$A430)</f>
        <v>2.9682752496504291E-41</v>
      </c>
      <c r="D431" s="1" t="str">
        <f>IF(A431&gt;Summary!$E$45,"",C431)</f>
        <v/>
      </c>
      <c r="G431">
        <f t="shared" si="85"/>
        <v>410</v>
      </c>
      <c r="H431">
        <f>Summary!$E$44*(G431-0.5)</f>
        <v>3685.5</v>
      </c>
      <c r="I431" s="1">
        <f>Summary!$E$32-SUM('Crossing Event Calculation'!$J$22:$J430)</f>
        <v>0</v>
      </c>
      <c r="J431" s="1">
        <f t="shared" si="86"/>
        <v>0</v>
      </c>
      <c r="K431" s="27" t="str">
        <f>IF(G431&gt;Summary!$E$45,"",J431)</f>
        <v/>
      </c>
      <c r="N431">
        <f t="shared" si="87"/>
        <v>410</v>
      </c>
      <c r="O431">
        <f>Summary!$E$44*(N431-0.5)</f>
        <v>3685.5</v>
      </c>
      <c r="P431" s="1">
        <f>Summary!$E$32-SUM('Crossing Event Calculation'!$Q$22:$Q430)</f>
        <v>1.7763568394002505E-15</v>
      </c>
      <c r="Q431" s="1">
        <f t="shared" si="88"/>
        <v>1.408811568383155E-16</v>
      </c>
      <c r="R431" s="27" t="str">
        <f>IF(N431&gt;Summary!$E$45,"",Q431)</f>
        <v/>
      </c>
      <c r="T431">
        <f t="shared" si="89"/>
        <v>410</v>
      </c>
      <c r="U431">
        <f>Summary!$E$44*(T431-0.5)</f>
        <v>3685.5</v>
      </c>
      <c r="V431" s="1">
        <f>Summary!$E$32-SUM('Crossing Event Calculation'!$W$22:$W430)</f>
        <v>5.0614799018688927E-9</v>
      </c>
      <c r="W431" s="1">
        <f t="shared" si="90"/>
        <v>2.293378549698962E-10</v>
      </c>
      <c r="X431" s="27" t="str">
        <f>IF(T431&gt;Summary!$E$45,"",W431)</f>
        <v/>
      </c>
      <c r="AA431">
        <f t="shared" si="91"/>
        <v>410</v>
      </c>
      <c r="AB431">
        <f>Summary!$F$44*(AA431-0.5)</f>
        <v>2948.3999999999996</v>
      </c>
      <c r="AC431" s="1">
        <f>IF(Summary!F$41=1,0,Summary!$F$31*(Summary!$F$41)*(1-Summary!$F$41)^$A430)</f>
        <v>3.3430022062337451E-41</v>
      </c>
      <c r="AD431" s="1" t="str">
        <f>IF(AA431&gt;Summary!$F$45,"",AC431)</f>
        <v/>
      </c>
      <c r="AG431">
        <f t="shared" si="92"/>
        <v>410</v>
      </c>
      <c r="AH431">
        <f>Summary!$F$44*(AG431-0.5)</f>
        <v>2948.3999999999996</v>
      </c>
      <c r="AI431" s="1">
        <f>Summary!$F$32-SUM('Crossing Event Calculation'!$AJ$22:$AJ430)</f>
        <v>0</v>
      </c>
      <c r="AJ431" s="1">
        <f t="shared" si="95"/>
        <v>0</v>
      </c>
      <c r="AK431" s="27" t="str">
        <f>IF(AG431&gt;Summary!$F$45,"",AJ431)</f>
        <v/>
      </c>
      <c r="AN431">
        <f t="shared" si="93"/>
        <v>410</v>
      </c>
      <c r="AO431">
        <f>Summary!$F$44*(AN431-0.5)</f>
        <v>2948.3999999999996</v>
      </c>
      <c r="AP431" s="1">
        <f>Summary!$F$32-SUM('Crossing Event Calculation'!$AQ$22:$AQ430)</f>
        <v>2.1752599721480692E-11</v>
      </c>
      <c r="AQ431" s="1">
        <f t="shared" si="96"/>
        <v>1.2633471313148618E-12</v>
      </c>
      <c r="AR431" s="27" t="str">
        <f>IF(AN431&gt;Summary!$F$45,"",AQ431)</f>
        <v/>
      </c>
      <c r="AT431">
        <f t="shared" si="94"/>
        <v>410</v>
      </c>
      <c r="AU431">
        <f>Summary!$F$44*(AT431-0.5)</f>
        <v>2948.3999999999996</v>
      </c>
      <c r="AV431" s="1">
        <f>Summary!$F$32-SUM('Crossing Event Calculation'!$AW$22:$AW430)</f>
        <v>9.0992332180128699E-6</v>
      </c>
      <c r="AW431" s="1">
        <f t="shared" si="97"/>
        <v>2.5289166832312327E-7</v>
      </c>
      <c r="AX431" s="27" t="str">
        <f>IF(AT431&gt;Summary!$F$45,"",AW431)</f>
        <v/>
      </c>
    </row>
    <row r="432" spans="1:50">
      <c r="A432">
        <f t="shared" si="84"/>
        <v>411</v>
      </c>
      <c r="B432">
        <f>Summary!$E$44*(A432-0.5)</f>
        <v>3694.5</v>
      </c>
      <c r="C432" s="1">
        <f>IF(Summary!E$41=1,0,Summary!$E$31*(Summary!$E$41)*(1-Summary!$E$41)^$A431)</f>
        <v>2.3746201997203441E-41</v>
      </c>
      <c r="D432" s="1" t="str">
        <f>IF(A432&gt;Summary!$E$45,"",C432)</f>
        <v/>
      </c>
      <c r="G432">
        <f t="shared" si="85"/>
        <v>411</v>
      </c>
      <c r="H432">
        <f>Summary!$E$44*(G432-0.5)</f>
        <v>3694.5</v>
      </c>
      <c r="I432" s="1">
        <f>Summary!$E$32-SUM('Crossing Event Calculation'!$J$22:$J431)</f>
        <v>0</v>
      </c>
      <c r="J432" s="1">
        <f t="shared" si="86"/>
        <v>0</v>
      </c>
      <c r="K432" s="27" t="str">
        <f>IF(G432&gt;Summary!$E$45,"",J432)</f>
        <v/>
      </c>
      <c r="N432">
        <f t="shared" si="87"/>
        <v>411</v>
      </c>
      <c r="O432">
        <f>Summary!$E$44*(N432-0.5)</f>
        <v>3694.5</v>
      </c>
      <c r="P432" s="1">
        <f>Summary!$E$32-SUM('Crossing Event Calculation'!$Q$22:$Q431)</f>
        <v>1.6653345369377348E-15</v>
      </c>
      <c r="Q432" s="1">
        <f t="shared" si="88"/>
        <v>1.3207608453592078E-16</v>
      </c>
      <c r="R432" s="27" t="str">
        <f>IF(N432&gt;Summary!$E$45,"",Q432)</f>
        <v/>
      </c>
      <c r="T432">
        <f t="shared" si="89"/>
        <v>411</v>
      </c>
      <c r="U432">
        <f>Summary!$E$44*(T432-0.5)</f>
        <v>3694.5</v>
      </c>
      <c r="V432" s="1">
        <f>Summary!$E$32-SUM('Crossing Event Calculation'!$W$22:$W431)</f>
        <v>4.8321420198504939E-9</v>
      </c>
      <c r="W432" s="1">
        <f t="shared" si="90"/>
        <v>2.1894645582475323E-10</v>
      </c>
      <c r="X432" s="27" t="str">
        <f>IF(T432&gt;Summary!$E$45,"",W432)</f>
        <v/>
      </c>
      <c r="AA432">
        <f t="shared" si="91"/>
        <v>411</v>
      </c>
      <c r="AB432">
        <f>Summary!$F$44*(AA432-0.5)</f>
        <v>2955.6</v>
      </c>
      <c r="AC432" s="1">
        <f>IF(Summary!F$41=1,0,Summary!$F$31*(Summary!$F$41)*(1-Summary!$F$41)^$A431)</f>
        <v>2.6744017649869971E-41</v>
      </c>
      <c r="AD432" s="1" t="str">
        <f>IF(AA432&gt;Summary!$F$45,"",AC432)</f>
        <v/>
      </c>
      <c r="AG432">
        <f t="shared" si="92"/>
        <v>411</v>
      </c>
      <c r="AH432">
        <f>Summary!$F$44*(AG432-0.5)</f>
        <v>2955.6</v>
      </c>
      <c r="AI432" s="1">
        <f>Summary!$F$32-SUM('Crossing Event Calculation'!$AJ$22:$AJ431)</f>
        <v>0</v>
      </c>
      <c r="AJ432" s="1">
        <f t="shared" si="95"/>
        <v>0</v>
      </c>
      <c r="AK432" s="27" t="str">
        <f>IF(AG432&gt;Summary!$F$45,"",AJ432)</f>
        <v/>
      </c>
      <c r="AN432">
        <f t="shared" si="93"/>
        <v>411</v>
      </c>
      <c r="AO432">
        <f>Summary!$F$44*(AN432-0.5)</f>
        <v>2955.6</v>
      </c>
      <c r="AP432" s="1">
        <f>Summary!$F$32-SUM('Crossing Event Calculation'!$AQ$22:$AQ431)</f>
        <v>2.0489276941759726E-11</v>
      </c>
      <c r="AQ432" s="1">
        <f t="shared" si="96"/>
        <v>1.1899758915494772E-12</v>
      </c>
      <c r="AR432" s="27" t="str">
        <f>IF(AN432&gt;Summary!$F$45,"",AQ432)</f>
        <v/>
      </c>
      <c r="AT432">
        <f t="shared" si="94"/>
        <v>411</v>
      </c>
      <c r="AU432">
        <f>Summary!$F$44*(AT432-0.5)</f>
        <v>2955.6</v>
      </c>
      <c r="AV432" s="1">
        <f>Summary!$F$32-SUM('Crossing Event Calculation'!$AW$22:$AW431)</f>
        <v>8.8463415497397335E-6</v>
      </c>
      <c r="AW432" s="1">
        <f t="shared" si="97"/>
        <v>2.4586314247239469E-7</v>
      </c>
      <c r="AX432" s="27" t="str">
        <f>IF(AT432&gt;Summary!$F$45,"",AW432)</f>
        <v/>
      </c>
    </row>
    <row r="433" spans="1:50">
      <c r="A433">
        <f t="shared" si="84"/>
        <v>412</v>
      </c>
      <c r="B433">
        <f>Summary!$E$44*(A433-0.5)</f>
        <v>3703.5</v>
      </c>
      <c r="C433" s="1">
        <f>IF(Summary!E$41=1,0,Summary!$E$31*(Summary!$E$41)*(1-Summary!$E$41)^$A432)</f>
        <v>1.8996961597762752E-41</v>
      </c>
      <c r="D433" s="1" t="str">
        <f>IF(A433&gt;Summary!$E$45,"",C433)</f>
        <v/>
      </c>
      <c r="G433">
        <f t="shared" si="85"/>
        <v>412</v>
      </c>
      <c r="H433">
        <f>Summary!$E$44*(G433-0.5)</f>
        <v>3703.5</v>
      </c>
      <c r="I433" s="1">
        <f>Summary!$E$32-SUM('Crossing Event Calculation'!$J$22:$J432)</f>
        <v>0</v>
      </c>
      <c r="J433" s="1">
        <f t="shared" si="86"/>
        <v>0</v>
      </c>
      <c r="K433" s="27" t="str">
        <f>IF(G433&gt;Summary!$E$45,"",J433)</f>
        <v/>
      </c>
      <c r="N433">
        <f t="shared" si="87"/>
        <v>412</v>
      </c>
      <c r="O433">
        <f>Summary!$E$44*(N433-0.5)</f>
        <v>3703.5</v>
      </c>
      <c r="P433" s="1">
        <f>Summary!$E$32-SUM('Crossing Event Calculation'!$Q$22:$Q432)</f>
        <v>1.5543122344752192E-15</v>
      </c>
      <c r="Q433" s="1">
        <f t="shared" si="88"/>
        <v>1.2327101223352606E-16</v>
      </c>
      <c r="R433" s="27" t="str">
        <f>IF(N433&gt;Summary!$E$45,"",Q433)</f>
        <v/>
      </c>
      <c r="T433">
        <f t="shared" si="89"/>
        <v>412</v>
      </c>
      <c r="U433">
        <f>Summary!$E$44*(T433-0.5)</f>
        <v>3703.5</v>
      </c>
      <c r="V433" s="1">
        <f>Summary!$E$32-SUM('Crossing Event Calculation'!$W$22:$W432)</f>
        <v>4.6131956032979815E-9</v>
      </c>
      <c r="W433" s="1">
        <f t="shared" si="90"/>
        <v>2.0902589849784217E-10</v>
      </c>
      <c r="X433" s="27" t="str">
        <f>IF(T433&gt;Summary!$E$45,"",W433)</f>
        <v/>
      </c>
      <c r="AA433">
        <f t="shared" si="91"/>
        <v>412</v>
      </c>
      <c r="AB433">
        <f>Summary!$F$44*(AA433-0.5)</f>
        <v>2962.7999999999997</v>
      </c>
      <c r="AC433" s="1">
        <f>IF(Summary!F$41=1,0,Summary!$F$31*(Summary!$F$41)*(1-Summary!$F$41)^$A432)</f>
        <v>2.1395214119895975E-41</v>
      </c>
      <c r="AD433" s="1" t="str">
        <f>IF(AA433&gt;Summary!$F$45,"",AC433)</f>
        <v/>
      </c>
      <c r="AG433">
        <f t="shared" si="92"/>
        <v>412</v>
      </c>
      <c r="AH433">
        <f>Summary!$F$44*(AG433-0.5)</f>
        <v>2962.7999999999997</v>
      </c>
      <c r="AI433" s="1">
        <f>Summary!$F$32-SUM('Crossing Event Calculation'!$AJ$22:$AJ432)</f>
        <v>0</v>
      </c>
      <c r="AJ433" s="1">
        <f t="shared" si="95"/>
        <v>0</v>
      </c>
      <c r="AK433" s="27" t="str">
        <f>IF(AG433&gt;Summary!$F$45,"",AJ433)</f>
        <v/>
      </c>
      <c r="AN433">
        <f t="shared" si="93"/>
        <v>412</v>
      </c>
      <c r="AO433">
        <f>Summary!$F$44*(AN433-0.5)</f>
        <v>2962.7999999999997</v>
      </c>
      <c r="AP433" s="1">
        <f>Summary!$F$32-SUM('Crossing Event Calculation'!$AQ$22:$AQ432)</f>
        <v>1.9299339903966484E-11</v>
      </c>
      <c r="AQ433" s="1">
        <f t="shared" si="96"/>
        <v>1.1208667477050803E-12</v>
      </c>
      <c r="AR433" s="27" t="str">
        <f>IF(AN433&gt;Summary!$F$45,"",AQ433)</f>
        <v/>
      </c>
      <c r="AT433">
        <f t="shared" si="94"/>
        <v>412</v>
      </c>
      <c r="AU433">
        <f>Summary!$F$44*(AT433-0.5)</f>
        <v>2962.7999999999997</v>
      </c>
      <c r="AV433" s="1">
        <f>Summary!$F$32-SUM('Crossing Event Calculation'!$AW$22:$AW432)</f>
        <v>8.6004784072279961E-6</v>
      </c>
      <c r="AW433" s="1">
        <f t="shared" si="97"/>
        <v>2.3902995787329313E-7</v>
      </c>
      <c r="AX433" s="27" t="str">
        <f>IF(AT433&gt;Summary!$F$45,"",AW433)</f>
        <v/>
      </c>
    </row>
    <row r="434" spans="1:50">
      <c r="A434">
        <f t="shared" si="84"/>
        <v>413</v>
      </c>
      <c r="B434">
        <f>Summary!$E$44*(A434-0.5)</f>
        <v>3712.5</v>
      </c>
      <c r="C434" s="1">
        <f>IF(Summary!E$41=1,0,Summary!$E$31*(Summary!$E$41)*(1-Summary!$E$41)^$A433)</f>
        <v>1.5197569278210206E-41</v>
      </c>
      <c r="D434" s="1" t="str">
        <f>IF(A434&gt;Summary!$E$45,"",C434)</f>
        <v/>
      </c>
      <c r="G434">
        <f t="shared" si="85"/>
        <v>413</v>
      </c>
      <c r="H434">
        <f>Summary!$E$44*(G434-0.5)</f>
        <v>3712.5</v>
      </c>
      <c r="I434" s="1">
        <f>Summary!$E$32-SUM('Crossing Event Calculation'!$J$22:$J433)</f>
        <v>0</v>
      </c>
      <c r="J434" s="1">
        <f t="shared" si="86"/>
        <v>0</v>
      </c>
      <c r="K434" s="27" t="str">
        <f>IF(G434&gt;Summary!$E$45,"",J434)</f>
        <v/>
      </c>
      <c r="N434">
        <f t="shared" si="87"/>
        <v>413</v>
      </c>
      <c r="O434">
        <f>Summary!$E$44*(N434-0.5)</f>
        <v>3712.5</v>
      </c>
      <c r="P434" s="1">
        <f>Summary!$E$32-SUM('Crossing Event Calculation'!$Q$22:$Q433)</f>
        <v>1.4432899320127035E-15</v>
      </c>
      <c r="Q434" s="1">
        <f t="shared" si="88"/>
        <v>1.1446593993113134E-16</v>
      </c>
      <c r="R434" s="27" t="str">
        <f>IF(N434&gt;Summary!$E$45,"",Q434)</f>
        <v/>
      </c>
      <c r="T434">
        <f t="shared" si="89"/>
        <v>413</v>
      </c>
      <c r="U434">
        <f>Summary!$E$44*(T434-0.5)</f>
        <v>3712.5</v>
      </c>
      <c r="V434" s="1">
        <f>Summary!$E$32-SUM('Crossing Event Calculation'!$W$22:$W433)</f>
        <v>4.4041696956043097E-9</v>
      </c>
      <c r="W434" s="1">
        <f t="shared" si="90"/>
        <v>1.9955484374053653E-10</v>
      </c>
      <c r="X434" s="27" t="str">
        <f>IF(T434&gt;Summary!$E$45,"",W434)</f>
        <v/>
      </c>
      <c r="AA434">
        <f t="shared" si="91"/>
        <v>413</v>
      </c>
      <c r="AB434">
        <f>Summary!$F$44*(AA434-0.5)</f>
        <v>2969.9999999999995</v>
      </c>
      <c r="AC434" s="1">
        <f>IF(Summary!F$41=1,0,Summary!$F$31*(Summary!$F$41)*(1-Summary!$F$41)^$A433)</f>
        <v>1.7116171295916785E-41</v>
      </c>
      <c r="AD434" s="1" t="str">
        <f>IF(AA434&gt;Summary!$F$45,"",AC434)</f>
        <v/>
      </c>
      <c r="AG434">
        <f t="shared" si="92"/>
        <v>413</v>
      </c>
      <c r="AH434">
        <f>Summary!$F$44*(AG434-0.5)</f>
        <v>2969.9999999999995</v>
      </c>
      <c r="AI434" s="1">
        <f>Summary!$F$32-SUM('Crossing Event Calculation'!$AJ$22:$AJ433)</f>
        <v>0</v>
      </c>
      <c r="AJ434" s="1">
        <f t="shared" si="95"/>
        <v>0</v>
      </c>
      <c r="AK434" s="27" t="str">
        <f>IF(AG434&gt;Summary!$F$45,"",AJ434)</f>
        <v/>
      </c>
      <c r="AN434">
        <f t="shared" si="93"/>
        <v>413</v>
      </c>
      <c r="AO434">
        <f>Summary!$F$44*(AN434-0.5)</f>
        <v>2969.9999999999995</v>
      </c>
      <c r="AP434" s="1">
        <f>Summary!$F$32-SUM('Crossing Event Calculation'!$AQ$22:$AQ433)</f>
        <v>1.8178458738304926E-11</v>
      </c>
      <c r="AQ434" s="1">
        <f t="shared" si="96"/>
        <v>1.0557682296743813E-12</v>
      </c>
      <c r="AR434" s="27" t="str">
        <f>IF(AN434&gt;Summary!$F$45,"",AQ434)</f>
        <v/>
      </c>
      <c r="AT434">
        <f t="shared" si="94"/>
        <v>413</v>
      </c>
      <c r="AU434">
        <f>Summary!$F$44*(AT434-0.5)</f>
        <v>2969.9999999999995</v>
      </c>
      <c r="AV434" s="1">
        <f>Summary!$F$32-SUM('Crossing Event Calculation'!$AW$22:$AW433)</f>
        <v>8.36144844940101E-6</v>
      </c>
      <c r="AW434" s="1">
        <f t="shared" si="97"/>
        <v>2.3238668548255938E-7</v>
      </c>
      <c r="AX434" s="27" t="str">
        <f>IF(AT434&gt;Summary!$F$45,"",AW434)</f>
        <v/>
      </c>
    </row>
    <row r="435" spans="1:50">
      <c r="A435">
        <f t="shared" si="84"/>
        <v>414</v>
      </c>
      <c r="B435">
        <f>Summary!$E$44*(A435-0.5)</f>
        <v>3721.5</v>
      </c>
      <c r="C435" s="1">
        <f>IF(Summary!E$41=1,0,Summary!$E$31*(Summary!$E$41)*(1-Summary!$E$41)^$A434)</f>
        <v>1.2158055422568166E-41</v>
      </c>
      <c r="D435" s="1" t="str">
        <f>IF(A435&gt;Summary!$E$45,"",C435)</f>
        <v/>
      </c>
      <c r="G435">
        <f t="shared" si="85"/>
        <v>414</v>
      </c>
      <c r="H435">
        <f>Summary!$E$44*(G435-0.5)</f>
        <v>3721.5</v>
      </c>
      <c r="I435" s="1">
        <f>Summary!$E$32-SUM('Crossing Event Calculation'!$J$22:$J434)</f>
        <v>0</v>
      </c>
      <c r="J435" s="1">
        <f t="shared" si="86"/>
        <v>0</v>
      </c>
      <c r="K435" s="27" t="str">
        <f>IF(G435&gt;Summary!$E$45,"",J435)</f>
        <v/>
      </c>
      <c r="N435">
        <f t="shared" si="87"/>
        <v>414</v>
      </c>
      <c r="O435">
        <f>Summary!$E$44*(N435-0.5)</f>
        <v>3721.5</v>
      </c>
      <c r="P435" s="1">
        <f>Summary!$E$32-SUM('Crossing Event Calculation'!$Q$22:$Q434)</f>
        <v>1.3322676295501878E-15</v>
      </c>
      <c r="Q435" s="1">
        <f t="shared" si="88"/>
        <v>1.0566086762873662E-16</v>
      </c>
      <c r="R435" s="27" t="str">
        <f>IF(N435&gt;Summary!$E$45,"",Q435)</f>
        <v/>
      </c>
      <c r="T435">
        <f t="shared" si="89"/>
        <v>414</v>
      </c>
      <c r="U435">
        <f>Summary!$E$44*(T435-0.5)</f>
        <v>3721.5</v>
      </c>
      <c r="V435" s="1">
        <f>Summary!$E$32-SUM('Crossing Event Calculation'!$W$22:$W434)</f>
        <v>4.2046148784891102E-9</v>
      </c>
      <c r="W435" s="1">
        <f t="shared" si="90"/>
        <v>1.9051292821515602E-10</v>
      </c>
      <c r="X435" s="27" t="str">
        <f>IF(T435&gt;Summary!$E$45,"",W435)</f>
        <v/>
      </c>
      <c r="AA435">
        <f t="shared" si="91"/>
        <v>414</v>
      </c>
      <c r="AB435">
        <f>Summary!$F$44*(AA435-0.5)</f>
        <v>2977.2</v>
      </c>
      <c r="AC435" s="1">
        <f>IF(Summary!F$41=1,0,Summary!$F$31*(Summary!$F$41)*(1-Summary!$F$41)^$A434)</f>
        <v>1.369293703673343E-41</v>
      </c>
      <c r="AD435" s="1" t="str">
        <f>IF(AA435&gt;Summary!$F$45,"",AC435)</f>
        <v/>
      </c>
      <c r="AG435">
        <f t="shared" si="92"/>
        <v>414</v>
      </c>
      <c r="AH435">
        <f>Summary!$F$44*(AG435-0.5)</f>
        <v>2977.2</v>
      </c>
      <c r="AI435" s="1">
        <f>Summary!$F$32-SUM('Crossing Event Calculation'!$AJ$22:$AJ434)</f>
        <v>0</v>
      </c>
      <c r="AJ435" s="1">
        <f t="shared" si="95"/>
        <v>0</v>
      </c>
      <c r="AK435" s="27" t="str">
        <f>IF(AG435&gt;Summary!$F$45,"",AJ435)</f>
        <v/>
      </c>
      <c r="AN435">
        <f t="shared" si="93"/>
        <v>414</v>
      </c>
      <c r="AO435">
        <f>Summary!$F$44*(AN435-0.5)</f>
        <v>2977.2</v>
      </c>
      <c r="AP435" s="1">
        <f>Summary!$F$32-SUM('Crossing Event Calculation'!$AQ$22:$AQ434)</f>
        <v>1.7122636641886402E-11</v>
      </c>
      <c r="AQ435" s="1">
        <f t="shared" si="96"/>
        <v>9.9444821120449748E-13</v>
      </c>
      <c r="AR435" s="27" t="str">
        <f>IF(AN435&gt;Summary!$F$45,"",AQ435)</f>
        <v/>
      </c>
      <c r="AT435">
        <f t="shared" si="94"/>
        <v>414</v>
      </c>
      <c r="AU435">
        <f>Summary!$F$44*(AT435-0.5)</f>
        <v>2977.2</v>
      </c>
      <c r="AV435" s="1">
        <f>Summary!$F$32-SUM('Crossing Event Calculation'!$AW$22:$AW434)</f>
        <v>8.1290617639506735E-6</v>
      </c>
      <c r="AW435" s="1">
        <f t="shared" si="97"/>
        <v>2.2592804713671747E-7</v>
      </c>
      <c r="AX435" s="27" t="str">
        <f>IF(AT435&gt;Summary!$F$45,"",AW435)</f>
        <v/>
      </c>
    </row>
    <row r="436" spans="1:50">
      <c r="A436">
        <f t="shared" si="84"/>
        <v>415</v>
      </c>
      <c r="B436">
        <f>Summary!$E$44*(A436-0.5)</f>
        <v>3730.5</v>
      </c>
      <c r="C436" s="1">
        <f>IF(Summary!E$41=1,0,Summary!$E$31*(Summary!$E$41)*(1-Summary!$E$41)^$A435)</f>
        <v>9.7264443380545316E-42</v>
      </c>
      <c r="D436" s="1" t="str">
        <f>IF(A436&gt;Summary!$E$45,"",C436)</f>
        <v/>
      </c>
      <c r="G436">
        <f t="shared" si="85"/>
        <v>415</v>
      </c>
      <c r="H436">
        <f>Summary!$E$44*(G436-0.5)</f>
        <v>3730.5</v>
      </c>
      <c r="I436" s="1">
        <f>Summary!$E$32-SUM('Crossing Event Calculation'!$J$22:$J435)</f>
        <v>0</v>
      </c>
      <c r="J436" s="1">
        <f t="shared" si="86"/>
        <v>0</v>
      </c>
      <c r="K436" s="27" t="str">
        <f>IF(G436&gt;Summary!$E$45,"",J436)</f>
        <v/>
      </c>
      <c r="N436">
        <f t="shared" si="87"/>
        <v>415</v>
      </c>
      <c r="O436">
        <f>Summary!$E$44*(N436-0.5)</f>
        <v>3730.5</v>
      </c>
      <c r="P436" s="1">
        <f>Summary!$E$32-SUM('Crossing Event Calculation'!$Q$22:$Q435)</f>
        <v>1.2212453270876722E-15</v>
      </c>
      <c r="Q436" s="1">
        <f t="shared" si="88"/>
        <v>9.6855795326341911E-17</v>
      </c>
      <c r="R436" s="27" t="str">
        <f>IF(N436&gt;Summary!$E$45,"",Q436)</f>
        <v/>
      </c>
      <c r="T436">
        <f t="shared" si="89"/>
        <v>415</v>
      </c>
      <c r="U436">
        <f>Summary!$E$44*(T436-0.5)</f>
        <v>3730.5</v>
      </c>
      <c r="V436" s="1">
        <f>Summary!$E$32-SUM('Crossing Event Calculation'!$W$22:$W435)</f>
        <v>4.0141019397310629E-9</v>
      </c>
      <c r="W436" s="1">
        <f t="shared" si="90"/>
        <v>1.818807041293409E-10</v>
      </c>
      <c r="X436" s="27" t="str">
        <f>IF(T436&gt;Summary!$E$45,"",W436)</f>
        <v/>
      </c>
      <c r="AA436">
        <f t="shared" si="91"/>
        <v>415</v>
      </c>
      <c r="AB436">
        <f>Summary!$F$44*(AA436-0.5)</f>
        <v>2984.3999999999996</v>
      </c>
      <c r="AC436" s="1">
        <f>IF(Summary!F$41=1,0,Summary!$F$31*(Summary!$F$41)*(1-Summary!$F$41)^$A435)</f>
        <v>1.0954349629386743E-41</v>
      </c>
      <c r="AD436" s="1" t="str">
        <f>IF(AA436&gt;Summary!$F$45,"",AC436)</f>
        <v/>
      </c>
      <c r="AG436">
        <f t="shared" si="92"/>
        <v>415</v>
      </c>
      <c r="AH436">
        <f>Summary!$F$44*(AG436-0.5)</f>
        <v>2984.3999999999996</v>
      </c>
      <c r="AI436" s="1">
        <f>Summary!$F$32-SUM('Crossing Event Calculation'!$AJ$22:$AJ435)</f>
        <v>0</v>
      </c>
      <c r="AJ436" s="1">
        <f t="shared" si="95"/>
        <v>0</v>
      </c>
      <c r="AK436" s="27" t="str">
        <f>IF(AG436&gt;Summary!$F$45,"",AJ436)</f>
        <v/>
      </c>
      <c r="AN436">
        <f t="shared" si="93"/>
        <v>415</v>
      </c>
      <c r="AO436">
        <f>Summary!$F$44*(AN436-0.5)</f>
        <v>2984.3999999999996</v>
      </c>
      <c r="AP436" s="1">
        <f>Summary!$F$32-SUM('Crossing Event Calculation'!$AQ$22:$AQ435)</f>
        <v>1.6128209878729649E-11</v>
      </c>
      <c r="AQ436" s="1">
        <f t="shared" si="96"/>
        <v>9.3669390989695284E-13</v>
      </c>
      <c r="AR436" s="27" t="str">
        <f>IF(AN436&gt;Summary!$F$45,"",AQ436)</f>
        <v/>
      </c>
      <c r="AT436">
        <f t="shared" si="94"/>
        <v>415</v>
      </c>
      <c r="AU436">
        <f>Summary!$F$44*(AT436-0.5)</f>
        <v>2984.3999999999996</v>
      </c>
      <c r="AV436" s="1">
        <f>Summary!$F$32-SUM('Crossing Event Calculation'!$AW$22:$AW435)</f>
        <v>7.9031337167911886E-6</v>
      </c>
      <c r="AW436" s="1">
        <f t="shared" si="97"/>
        <v>2.1964891136799773E-7</v>
      </c>
      <c r="AX436" s="27" t="str">
        <f>IF(AT436&gt;Summary!$F$45,"",AW436)</f>
        <v/>
      </c>
    </row>
    <row r="437" spans="1:50">
      <c r="A437">
        <f t="shared" si="84"/>
        <v>416</v>
      </c>
      <c r="B437">
        <f>Summary!$E$44*(A437-0.5)</f>
        <v>3739.5</v>
      </c>
      <c r="C437" s="1">
        <f>IF(Summary!E$41=1,0,Summary!$E$31*(Summary!$E$41)*(1-Summary!$E$41)^$A436)</f>
        <v>7.7811554704436284E-42</v>
      </c>
      <c r="D437" s="1" t="str">
        <f>IF(A437&gt;Summary!$E$45,"",C437)</f>
        <v/>
      </c>
      <c r="G437">
        <f t="shared" si="85"/>
        <v>416</v>
      </c>
      <c r="H437">
        <f>Summary!$E$44*(G437-0.5)</f>
        <v>3739.5</v>
      </c>
      <c r="I437" s="1">
        <f>Summary!$E$32-SUM('Crossing Event Calculation'!$J$22:$J436)</f>
        <v>0</v>
      </c>
      <c r="J437" s="1">
        <f t="shared" si="86"/>
        <v>0</v>
      </c>
      <c r="K437" s="27" t="str">
        <f>IF(G437&gt;Summary!$E$45,"",J437)</f>
        <v/>
      </c>
      <c r="N437">
        <f t="shared" si="87"/>
        <v>416</v>
      </c>
      <c r="O437">
        <f>Summary!$E$44*(N437-0.5)</f>
        <v>3739.5</v>
      </c>
      <c r="P437" s="1">
        <f>Summary!$E$32-SUM('Crossing Event Calculation'!$Q$22:$Q436)</f>
        <v>1.1102230246251565E-15</v>
      </c>
      <c r="Q437" s="1">
        <f t="shared" si="88"/>
        <v>8.8050723023947191E-17</v>
      </c>
      <c r="R437" s="27" t="str">
        <f>IF(N437&gt;Summary!$E$45,"",Q437)</f>
        <v/>
      </c>
      <c r="T437">
        <f t="shared" si="89"/>
        <v>416</v>
      </c>
      <c r="U437">
        <f>Summary!$E$44*(T437-0.5)</f>
        <v>3739.5</v>
      </c>
      <c r="V437" s="1">
        <f>Summary!$E$32-SUM('Crossing Event Calculation'!$W$22:$W436)</f>
        <v>3.8322212070340811E-9</v>
      </c>
      <c r="W437" s="1">
        <f t="shared" si="90"/>
        <v>1.7363960905323932E-10</v>
      </c>
      <c r="X437" s="27" t="str">
        <f>IF(T437&gt;Summary!$E$45,"",W437)</f>
        <v/>
      </c>
      <c r="AA437">
        <f t="shared" si="91"/>
        <v>416</v>
      </c>
      <c r="AB437">
        <f>Summary!$F$44*(AA437-0.5)</f>
        <v>2991.6</v>
      </c>
      <c r="AC437" s="1">
        <f>IF(Summary!F$41=1,0,Summary!$F$31*(Summary!$F$41)*(1-Summary!$F$41)^$A436)</f>
        <v>8.7634797035093972E-42</v>
      </c>
      <c r="AD437" s="1" t="str">
        <f>IF(AA437&gt;Summary!$F$45,"",AC437)</f>
        <v/>
      </c>
      <c r="AG437">
        <f t="shared" si="92"/>
        <v>416</v>
      </c>
      <c r="AH437">
        <f>Summary!$F$44*(AG437-0.5)</f>
        <v>2991.6</v>
      </c>
      <c r="AI437" s="1">
        <f>Summary!$F$32-SUM('Crossing Event Calculation'!$AJ$22:$AJ436)</f>
        <v>0</v>
      </c>
      <c r="AJ437" s="1">
        <f t="shared" si="95"/>
        <v>0</v>
      </c>
      <c r="AK437" s="27" t="str">
        <f>IF(AG437&gt;Summary!$F$45,"",AJ437)</f>
        <v/>
      </c>
      <c r="AN437">
        <f t="shared" si="93"/>
        <v>416</v>
      </c>
      <c r="AO437">
        <f>Summary!$F$44*(AN437-0.5)</f>
        <v>2991.6</v>
      </c>
      <c r="AP437" s="1">
        <f>Summary!$F$32-SUM('Crossing Event Calculation'!$AQ$22:$AQ436)</f>
        <v>1.5191514712853404E-11</v>
      </c>
      <c r="AQ437" s="1">
        <f t="shared" si="96"/>
        <v>8.822925433532715E-13</v>
      </c>
      <c r="AR437" s="27" t="str">
        <f>IF(AN437&gt;Summary!$F$45,"",AQ437)</f>
        <v/>
      </c>
      <c r="AT437">
        <f t="shared" si="94"/>
        <v>416</v>
      </c>
      <c r="AU437">
        <f>Summary!$F$44*(AT437-0.5)</f>
        <v>2991.6</v>
      </c>
      <c r="AV437" s="1">
        <f>Summary!$F$32-SUM('Crossing Event Calculation'!$AW$22:$AW436)</f>
        <v>7.6834848053985993E-6</v>
      </c>
      <c r="AW437" s="1">
        <f t="shared" si="97"/>
        <v>2.1354428932825617E-7</v>
      </c>
      <c r="AX437" s="27" t="str">
        <f>IF(AT437&gt;Summary!$F$45,"",AW437)</f>
        <v/>
      </c>
    </row>
    <row r="438" spans="1:50">
      <c r="A438">
        <f t="shared" si="84"/>
        <v>417</v>
      </c>
      <c r="B438">
        <f>Summary!$E$44*(A438-0.5)</f>
        <v>3748.5</v>
      </c>
      <c r="C438" s="1">
        <f>IF(Summary!E$41=1,0,Summary!$E$31*(Summary!$E$41)*(1-Summary!$E$41)^$A437)</f>
        <v>6.2249243763549035E-42</v>
      </c>
      <c r="D438" s="1" t="str">
        <f>IF(A438&gt;Summary!$E$45,"",C438)</f>
        <v/>
      </c>
      <c r="G438">
        <f t="shared" si="85"/>
        <v>417</v>
      </c>
      <c r="H438">
        <f>Summary!$E$44*(G438-0.5)</f>
        <v>3748.5</v>
      </c>
      <c r="I438" s="1">
        <f>Summary!$E$32-SUM('Crossing Event Calculation'!$J$22:$J437)</f>
        <v>0</v>
      </c>
      <c r="J438" s="1">
        <f t="shared" si="86"/>
        <v>0</v>
      </c>
      <c r="K438" s="27" t="str">
        <f>IF(G438&gt;Summary!$E$45,"",J438)</f>
        <v/>
      </c>
      <c r="N438">
        <f t="shared" si="87"/>
        <v>417</v>
      </c>
      <c r="O438">
        <f>Summary!$E$44*(N438-0.5)</f>
        <v>3748.5</v>
      </c>
      <c r="P438" s="1">
        <f>Summary!$E$32-SUM('Crossing Event Calculation'!$Q$22:$Q437)</f>
        <v>9.9920072216264089E-16</v>
      </c>
      <c r="Q438" s="1">
        <f t="shared" si="88"/>
        <v>7.924565072155247E-17</v>
      </c>
      <c r="R438" s="27" t="str">
        <f>IF(N438&gt;Summary!$E$45,"",Q438)</f>
        <v/>
      </c>
      <c r="T438">
        <f t="shared" si="89"/>
        <v>417</v>
      </c>
      <c r="U438">
        <f>Summary!$E$44*(T438-0.5)</f>
        <v>3748.5</v>
      </c>
      <c r="V438" s="1">
        <f>Summary!$E$32-SUM('Crossing Event Calculation'!$W$22:$W437)</f>
        <v>3.6585815488265894E-9</v>
      </c>
      <c r="W438" s="1">
        <f t="shared" si="90"/>
        <v>1.6577192064528808E-10</v>
      </c>
      <c r="X438" s="27" t="str">
        <f>IF(T438&gt;Summary!$E$45,"",W438)</f>
        <v/>
      </c>
      <c r="AA438">
        <f t="shared" si="91"/>
        <v>417</v>
      </c>
      <c r="AB438">
        <f>Summary!$F$44*(AA438-0.5)</f>
        <v>2998.7999999999997</v>
      </c>
      <c r="AC438" s="1">
        <f>IF(Summary!F$41=1,0,Summary!$F$31*(Summary!$F$41)*(1-Summary!$F$41)^$A437)</f>
        <v>7.0107837628075188E-42</v>
      </c>
      <c r="AD438" s="1" t="str">
        <f>IF(AA438&gt;Summary!$F$45,"",AC438)</f>
        <v/>
      </c>
      <c r="AG438">
        <f t="shared" si="92"/>
        <v>417</v>
      </c>
      <c r="AH438">
        <f>Summary!$F$44*(AG438-0.5)</f>
        <v>2998.7999999999997</v>
      </c>
      <c r="AI438" s="1">
        <f>Summary!$F$32-SUM('Crossing Event Calculation'!$AJ$22:$AJ437)</f>
        <v>0</v>
      </c>
      <c r="AJ438" s="1">
        <f t="shared" si="95"/>
        <v>0</v>
      </c>
      <c r="AK438" s="27" t="str">
        <f>IF(AG438&gt;Summary!$F$45,"",AJ438)</f>
        <v/>
      </c>
      <c r="AN438">
        <f t="shared" si="93"/>
        <v>417</v>
      </c>
      <c r="AO438">
        <f>Summary!$F$44*(AN438-0.5)</f>
        <v>2998.7999999999997</v>
      </c>
      <c r="AP438" s="1">
        <f>Summary!$F$32-SUM('Crossing Event Calculation'!$AQ$22:$AQ437)</f>
        <v>1.4309220475183793E-11</v>
      </c>
      <c r="AQ438" s="1">
        <f t="shared" si="96"/>
        <v>8.3105067302938443E-13</v>
      </c>
      <c r="AR438" s="27" t="str">
        <f>IF(AN438&gt;Summary!$F$45,"",AQ438)</f>
        <v/>
      </c>
      <c r="AT438">
        <f t="shared" si="94"/>
        <v>417</v>
      </c>
      <c r="AU438">
        <f>Summary!$F$44*(AT438-0.5)</f>
        <v>2998.7999999999997</v>
      </c>
      <c r="AV438" s="1">
        <f>Summary!$F$32-SUM('Crossing Event Calculation'!$AW$22:$AW437)</f>
        <v>7.469940516036111E-6</v>
      </c>
      <c r="AW438" s="1">
        <f t="shared" si="97"/>
        <v>2.0760933082088988E-7</v>
      </c>
      <c r="AX438" s="27" t="str">
        <f>IF(AT438&gt;Summary!$F$45,"",AW438)</f>
        <v/>
      </c>
    </row>
    <row r="439" spans="1:50">
      <c r="A439">
        <f t="shared" si="84"/>
        <v>418</v>
      </c>
      <c r="B439">
        <f>Summary!$E$44*(A439-0.5)</f>
        <v>3757.5</v>
      </c>
      <c r="C439" s="1">
        <f>IF(Summary!E$41=1,0,Summary!$E$31*(Summary!$E$41)*(1-Summary!$E$41)^$A438)</f>
        <v>4.979939501083922E-42</v>
      </c>
      <c r="D439" s="1" t="str">
        <f>IF(A439&gt;Summary!$E$45,"",C439)</f>
        <v/>
      </c>
      <c r="G439">
        <f t="shared" si="85"/>
        <v>418</v>
      </c>
      <c r="H439">
        <f>Summary!$E$44*(G439-0.5)</f>
        <v>3757.5</v>
      </c>
      <c r="I439" s="1">
        <f>Summary!$E$32-SUM('Crossing Event Calculation'!$J$22:$J438)</f>
        <v>0</v>
      </c>
      <c r="J439" s="1">
        <f t="shared" si="86"/>
        <v>0</v>
      </c>
      <c r="K439" s="27" t="str">
        <f>IF(G439&gt;Summary!$E$45,"",J439)</f>
        <v/>
      </c>
      <c r="N439">
        <f t="shared" si="87"/>
        <v>418</v>
      </c>
      <c r="O439">
        <f>Summary!$E$44*(N439-0.5)</f>
        <v>3757.5</v>
      </c>
      <c r="P439" s="1">
        <f>Summary!$E$32-SUM('Crossing Event Calculation'!$Q$22:$Q438)</f>
        <v>8.8817841970012523E-16</v>
      </c>
      <c r="Q439" s="1">
        <f t="shared" si="88"/>
        <v>7.044057841915775E-17</v>
      </c>
      <c r="R439" s="27" t="str">
        <f>IF(N439&gt;Summary!$E$45,"",Q439)</f>
        <v/>
      </c>
      <c r="T439">
        <f t="shared" si="89"/>
        <v>418</v>
      </c>
      <c r="U439">
        <f>Summary!$E$44*(T439-0.5)</f>
        <v>3757.5</v>
      </c>
      <c r="V439" s="1">
        <f>Summary!$E$32-SUM('Crossing Event Calculation'!$W$22:$W438)</f>
        <v>3.4928095971054063E-9</v>
      </c>
      <c r="W439" s="1">
        <f t="shared" si="90"/>
        <v>1.5826072143893111E-10</v>
      </c>
      <c r="X439" s="27" t="str">
        <f>IF(T439&gt;Summary!$E$45,"",W439)</f>
        <v/>
      </c>
      <c r="AA439">
        <f t="shared" si="91"/>
        <v>418</v>
      </c>
      <c r="AB439">
        <f>Summary!$F$44*(AA439-0.5)</f>
        <v>3005.9999999999995</v>
      </c>
      <c r="AC439" s="1">
        <f>IF(Summary!F$41=1,0,Summary!$F$31*(Summary!$F$41)*(1-Summary!$F$41)^$A438)</f>
        <v>5.6086270102460138E-42</v>
      </c>
      <c r="AD439" s="1" t="str">
        <f>IF(AA439&gt;Summary!$F$45,"",AC439)</f>
        <v/>
      </c>
      <c r="AG439">
        <f t="shared" si="92"/>
        <v>418</v>
      </c>
      <c r="AH439">
        <f>Summary!$F$44*(AG439-0.5)</f>
        <v>3005.9999999999995</v>
      </c>
      <c r="AI439" s="1">
        <f>Summary!$F$32-SUM('Crossing Event Calculation'!$AJ$22:$AJ438)</f>
        <v>0</v>
      </c>
      <c r="AJ439" s="1">
        <f t="shared" si="95"/>
        <v>0</v>
      </c>
      <c r="AK439" s="27" t="str">
        <f>IF(AG439&gt;Summary!$F$45,"",AJ439)</f>
        <v/>
      </c>
      <c r="AN439">
        <f t="shared" si="93"/>
        <v>418</v>
      </c>
      <c r="AO439">
        <f>Summary!$F$44*(AN439-0.5)</f>
        <v>3005.9999999999995</v>
      </c>
      <c r="AP439" s="1">
        <f>Summary!$F$32-SUM('Crossing Event Calculation'!$AQ$22:$AQ438)</f>
        <v>1.3478218541251863E-11</v>
      </c>
      <c r="AQ439" s="1">
        <f t="shared" si="96"/>
        <v>7.8278775628416033E-13</v>
      </c>
      <c r="AR439" s="27" t="str">
        <f>IF(AN439&gt;Summary!$F$45,"",AQ439)</f>
        <v/>
      </c>
      <c r="AT439">
        <f t="shared" si="94"/>
        <v>418</v>
      </c>
      <c r="AU439">
        <f>Summary!$F$44*(AT439-0.5)</f>
        <v>3005.9999999999995</v>
      </c>
      <c r="AV439" s="1">
        <f>Summary!$F$32-SUM('Crossing Event Calculation'!$AW$22:$AW438)</f>
        <v>7.2623311851982564E-6</v>
      </c>
      <c r="AW439" s="1">
        <f t="shared" si="97"/>
        <v>2.0183932045000524E-7</v>
      </c>
      <c r="AX439" s="27" t="str">
        <f>IF(AT439&gt;Summary!$F$45,"",AW439)</f>
        <v/>
      </c>
    </row>
    <row r="440" spans="1:50">
      <c r="A440">
        <f t="shared" si="84"/>
        <v>419</v>
      </c>
      <c r="B440">
        <f>Summary!$E$44*(A440-0.5)</f>
        <v>3766.5</v>
      </c>
      <c r="C440" s="1">
        <f>IF(Summary!E$41=1,0,Summary!$E$31*(Summary!$E$41)*(1-Summary!$E$41)^$A439)</f>
        <v>3.9839516008671391E-42</v>
      </c>
      <c r="D440" s="1" t="str">
        <f>IF(A440&gt;Summary!$E$45,"",C440)</f>
        <v/>
      </c>
      <c r="G440">
        <f t="shared" si="85"/>
        <v>419</v>
      </c>
      <c r="H440">
        <f>Summary!$E$44*(G440-0.5)</f>
        <v>3766.5</v>
      </c>
      <c r="I440" s="1">
        <f>Summary!$E$32-SUM('Crossing Event Calculation'!$J$22:$J439)</f>
        <v>0</v>
      </c>
      <c r="J440" s="1">
        <f t="shared" si="86"/>
        <v>0</v>
      </c>
      <c r="K440" s="27" t="str">
        <f>IF(G440&gt;Summary!$E$45,"",J440)</f>
        <v/>
      </c>
      <c r="N440">
        <f t="shared" si="87"/>
        <v>419</v>
      </c>
      <c r="O440">
        <f>Summary!$E$44*(N440-0.5)</f>
        <v>3766.5</v>
      </c>
      <c r="P440" s="1">
        <f>Summary!$E$32-SUM('Crossing Event Calculation'!$Q$22:$Q439)</f>
        <v>0</v>
      </c>
      <c r="Q440" s="1">
        <f t="shared" si="88"/>
        <v>0</v>
      </c>
      <c r="R440" s="27" t="str">
        <f>IF(N440&gt;Summary!$E$45,"",Q440)</f>
        <v/>
      </c>
      <c r="T440">
        <f t="shared" si="89"/>
        <v>419</v>
      </c>
      <c r="U440">
        <f>Summary!$E$44*(T440-0.5)</f>
        <v>3766.5</v>
      </c>
      <c r="V440" s="1">
        <f>Summary!$E$32-SUM('Crossing Event Calculation'!$W$22:$W439)</f>
        <v>3.3345488592573247E-9</v>
      </c>
      <c r="W440" s="1">
        <f t="shared" si="90"/>
        <v>1.5108985859886915E-10</v>
      </c>
      <c r="X440" s="27" t="str">
        <f>IF(T440&gt;Summary!$E$45,"",W440)</f>
        <v/>
      </c>
      <c r="AA440">
        <f t="shared" si="91"/>
        <v>419</v>
      </c>
      <c r="AB440">
        <f>Summary!$F$44*(AA440-0.5)</f>
        <v>3013.2</v>
      </c>
      <c r="AC440" s="1">
        <f>IF(Summary!F$41=1,0,Summary!$F$31*(Summary!$F$41)*(1-Summary!$F$41)^$A439)</f>
        <v>4.4869016081968131E-42</v>
      </c>
      <c r="AD440" s="1" t="str">
        <f>IF(AA440&gt;Summary!$F$45,"",AC440)</f>
        <v/>
      </c>
      <c r="AG440">
        <f t="shared" si="92"/>
        <v>419</v>
      </c>
      <c r="AH440">
        <f>Summary!$F$44*(AG440-0.5)</f>
        <v>3013.2</v>
      </c>
      <c r="AI440" s="1">
        <f>Summary!$F$32-SUM('Crossing Event Calculation'!$AJ$22:$AJ439)</f>
        <v>0</v>
      </c>
      <c r="AJ440" s="1">
        <f t="shared" si="95"/>
        <v>0</v>
      </c>
      <c r="AK440" s="27" t="str">
        <f>IF(AG440&gt;Summary!$F$45,"",AJ440)</f>
        <v/>
      </c>
      <c r="AN440">
        <f t="shared" si="93"/>
        <v>419</v>
      </c>
      <c r="AO440">
        <f>Summary!$F$44*(AN440-0.5)</f>
        <v>3013.2</v>
      </c>
      <c r="AP440" s="1">
        <f>Summary!$F$32-SUM('Crossing Event Calculation'!$AQ$22:$AQ439)</f>
        <v>1.2695400286588665E-11</v>
      </c>
      <c r="AQ440" s="1">
        <f t="shared" si="96"/>
        <v>7.3732325047646834E-13</v>
      </c>
      <c r="AR440" s="27" t="str">
        <f>IF(AN440&gt;Summary!$F$45,"",AQ440)</f>
        <v/>
      </c>
      <c r="AT440">
        <f t="shared" si="94"/>
        <v>419</v>
      </c>
      <c r="AU440">
        <f>Summary!$F$44*(AT440-0.5)</f>
        <v>3013.2</v>
      </c>
      <c r="AV440" s="1">
        <f>Summary!$F$32-SUM('Crossing Event Calculation'!$AW$22:$AW439)</f>
        <v>7.0604918647187986E-6</v>
      </c>
      <c r="AW440" s="1">
        <f t="shared" si="97"/>
        <v>1.9622967387141115E-7</v>
      </c>
      <c r="AX440" s="27" t="str">
        <f>IF(AT440&gt;Summary!$F$45,"",AW440)</f>
        <v/>
      </c>
    </row>
    <row r="441" spans="1:50">
      <c r="A441">
        <f t="shared" si="84"/>
        <v>420</v>
      </c>
      <c r="B441">
        <f>Summary!$E$44*(A441-0.5)</f>
        <v>3775.5</v>
      </c>
      <c r="C441" s="1">
        <f>IF(Summary!E$41=1,0,Summary!$E$31*(Summary!$E$41)*(1-Summary!$E$41)^$A440)</f>
        <v>3.1871612806937114E-42</v>
      </c>
      <c r="D441" s="1" t="str">
        <f>IF(A441&gt;Summary!$E$45,"",C441)</f>
        <v/>
      </c>
      <c r="G441">
        <f t="shared" si="85"/>
        <v>420</v>
      </c>
      <c r="H441">
        <f>Summary!$E$44*(G441-0.5)</f>
        <v>3775.5</v>
      </c>
      <c r="I441" s="1">
        <f>Summary!$E$32-SUM('Crossing Event Calculation'!$J$22:$J440)</f>
        <v>0</v>
      </c>
      <c r="J441" s="1">
        <f t="shared" si="86"/>
        <v>0</v>
      </c>
      <c r="K441" s="27" t="str">
        <f>IF(G441&gt;Summary!$E$45,"",J441)</f>
        <v/>
      </c>
      <c r="N441">
        <f t="shared" si="87"/>
        <v>420</v>
      </c>
      <c r="O441">
        <f>Summary!$E$44*(N441-0.5)</f>
        <v>3775.5</v>
      </c>
      <c r="P441" s="1">
        <f>Summary!$E$32-SUM('Crossing Event Calculation'!$Q$22:$Q440)</f>
        <v>0</v>
      </c>
      <c r="Q441" s="1">
        <f t="shared" si="88"/>
        <v>0</v>
      </c>
      <c r="R441" s="27" t="str">
        <f>IF(N441&gt;Summary!$E$45,"",Q441)</f>
        <v/>
      </c>
      <c r="T441">
        <f t="shared" si="89"/>
        <v>420</v>
      </c>
      <c r="U441">
        <f>Summary!$E$44*(T441-0.5)</f>
        <v>3775.5</v>
      </c>
      <c r="V441" s="1">
        <f>Summary!$E$32-SUM('Crossing Event Calculation'!$W$22:$W440)</f>
        <v>3.183459051925297E-9</v>
      </c>
      <c r="W441" s="1">
        <f t="shared" si="90"/>
        <v>1.442439137382469E-10</v>
      </c>
      <c r="X441" s="27" t="str">
        <f>IF(T441&gt;Summary!$E$45,"",W441)</f>
        <v/>
      </c>
      <c r="AA441">
        <f t="shared" si="91"/>
        <v>420</v>
      </c>
      <c r="AB441">
        <f>Summary!$F$44*(AA441-0.5)</f>
        <v>3020.3999999999996</v>
      </c>
      <c r="AC441" s="1">
        <f>IF(Summary!F$41=1,0,Summary!$F$31*(Summary!$F$41)*(1-Summary!$F$41)^$A440)</f>
        <v>3.5895212865574506E-42</v>
      </c>
      <c r="AD441" s="1" t="str">
        <f>IF(AA441&gt;Summary!$F$45,"",AC441)</f>
        <v/>
      </c>
      <c r="AG441">
        <f t="shared" si="92"/>
        <v>420</v>
      </c>
      <c r="AH441">
        <f>Summary!$F$44*(AG441-0.5)</f>
        <v>3020.3999999999996</v>
      </c>
      <c r="AI441" s="1">
        <f>Summary!$F$32-SUM('Crossing Event Calculation'!$AJ$22:$AJ440)</f>
        <v>0</v>
      </c>
      <c r="AJ441" s="1">
        <f t="shared" si="95"/>
        <v>0</v>
      </c>
      <c r="AK441" s="27" t="str">
        <f>IF(AG441&gt;Summary!$F$45,"",AJ441)</f>
        <v/>
      </c>
      <c r="AN441">
        <f t="shared" si="93"/>
        <v>420</v>
      </c>
      <c r="AO441">
        <f>Summary!$F$44*(AN441-0.5)</f>
        <v>3020.3999999999996</v>
      </c>
      <c r="AP441" s="1">
        <f>Summary!$F$32-SUM('Crossing Event Calculation'!$AQ$22:$AQ440)</f>
        <v>1.1958101175935099E-11</v>
      </c>
      <c r="AQ441" s="1">
        <f t="shared" si="96"/>
        <v>6.9450240477105316E-13</v>
      </c>
      <c r="AR441" s="27" t="str">
        <f>IF(AN441&gt;Summary!$F$45,"",AQ441)</f>
        <v/>
      </c>
      <c r="AT441">
        <f t="shared" si="94"/>
        <v>420</v>
      </c>
      <c r="AU441">
        <f>Summary!$F$44*(AT441-0.5)</f>
        <v>3020.3999999999996</v>
      </c>
      <c r="AV441" s="1">
        <f>Summary!$F$32-SUM('Crossing Event Calculation'!$AW$22:$AW440)</f>
        <v>6.8642621908754364E-6</v>
      </c>
      <c r="AW441" s="1">
        <f t="shared" si="97"/>
        <v>1.9077593415469385E-7</v>
      </c>
      <c r="AX441" s="27" t="str">
        <f>IF(AT441&gt;Summary!$F$45,"",AW441)</f>
        <v/>
      </c>
    </row>
    <row r="442" spans="1:50">
      <c r="A442">
        <f t="shared" si="84"/>
        <v>421</v>
      </c>
      <c r="B442">
        <f>Summary!$E$44*(A442-0.5)</f>
        <v>3784.5</v>
      </c>
      <c r="C442" s="1">
        <f>IF(Summary!E$41=1,0,Summary!$E$31*(Summary!$E$41)*(1-Summary!$E$41)^$A441)</f>
        <v>2.5497290245549695E-42</v>
      </c>
      <c r="D442" s="1" t="str">
        <f>IF(A442&gt;Summary!$E$45,"",C442)</f>
        <v/>
      </c>
      <c r="G442">
        <f t="shared" si="85"/>
        <v>421</v>
      </c>
      <c r="H442">
        <f>Summary!$E$44*(G442-0.5)</f>
        <v>3784.5</v>
      </c>
      <c r="I442" s="1">
        <f>Summary!$E$32-SUM('Crossing Event Calculation'!$J$22:$J441)</f>
        <v>0</v>
      </c>
      <c r="J442" s="1">
        <f t="shared" si="86"/>
        <v>0</v>
      </c>
      <c r="K442" s="27" t="str">
        <f>IF(G442&gt;Summary!$E$45,"",J442)</f>
        <v/>
      </c>
      <c r="N442">
        <f t="shared" si="87"/>
        <v>421</v>
      </c>
      <c r="O442">
        <f>Summary!$E$44*(N442-0.5)</f>
        <v>3784.5</v>
      </c>
      <c r="P442" s="1">
        <f>Summary!$E$32-SUM('Crossing Event Calculation'!$Q$22:$Q441)</f>
        <v>0</v>
      </c>
      <c r="Q442" s="1">
        <f t="shared" si="88"/>
        <v>0</v>
      </c>
      <c r="R442" s="27" t="str">
        <f>IF(N442&gt;Summary!$E$45,"",Q442)</f>
        <v/>
      </c>
      <c r="T442">
        <f t="shared" si="89"/>
        <v>421</v>
      </c>
      <c r="U442">
        <f>Summary!$E$44*(T442-0.5)</f>
        <v>3784.5</v>
      </c>
      <c r="V442" s="1">
        <f>Summary!$E$32-SUM('Crossing Event Calculation'!$W$22:$W441)</f>
        <v>3.0392151018077129E-9</v>
      </c>
      <c r="W442" s="1">
        <f t="shared" si="90"/>
        <v>1.3770815764443395E-10</v>
      </c>
      <c r="X442" s="27" t="str">
        <f>IF(T442&gt;Summary!$E$45,"",W442)</f>
        <v/>
      </c>
      <c r="AA442">
        <f t="shared" si="91"/>
        <v>421</v>
      </c>
      <c r="AB442">
        <f>Summary!$F$44*(AA442-0.5)</f>
        <v>3027.6</v>
      </c>
      <c r="AC442" s="1">
        <f>IF(Summary!F$41=1,0,Summary!$F$31*(Summary!$F$41)*(1-Summary!$F$41)^$A441)</f>
        <v>2.8716170292459606E-42</v>
      </c>
      <c r="AD442" s="1" t="str">
        <f>IF(AA442&gt;Summary!$F$45,"",AC442)</f>
        <v/>
      </c>
      <c r="AG442">
        <f t="shared" si="92"/>
        <v>421</v>
      </c>
      <c r="AH442">
        <f>Summary!$F$44*(AG442-0.5)</f>
        <v>3027.6</v>
      </c>
      <c r="AI442" s="1">
        <f>Summary!$F$32-SUM('Crossing Event Calculation'!$AJ$22:$AJ441)</f>
        <v>0</v>
      </c>
      <c r="AJ442" s="1">
        <f t="shared" si="95"/>
        <v>0</v>
      </c>
      <c r="AK442" s="27" t="str">
        <f>IF(AG442&gt;Summary!$F$45,"",AJ442)</f>
        <v/>
      </c>
      <c r="AN442">
        <f t="shared" si="93"/>
        <v>421</v>
      </c>
      <c r="AO442">
        <f>Summary!$F$44*(AN442-0.5)</f>
        <v>3027.6</v>
      </c>
      <c r="AP442" s="1">
        <f>Summary!$F$32-SUM('Crossing Event Calculation'!$AQ$22:$AQ441)</f>
        <v>1.1263545651729601E-11</v>
      </c>
      <c r="AQ442" s="1">
        <f t="shared" si="96"/>
        <v>6.5416402038119058E-13</v>
      </c>
      <c r="AR442" s="27" t="str">
        <f>IF(AN442&gt;Summary!$F$45,"",AQ442)</f>
        <v/>
      </c>
      <c r="AT442">
        <f t="shared" si="94"/>
        <v>421</v>
      </c>
      <c r="AU442">
        <f>Summary!$F$44*(AT442-0.5)</f>
        <v>3027.6</v>
      </c>
      <c r="AV442" s="1">
        <f>Summary!$F$32-SUM('Crossing Event Calculation'!$AW$22:$AW441)</f>
        <v>6.6734862567141562E-6</v>
      </c>
      <c r="AW442" s="1">
        <f t="shared" si="97"/>
        <v>1.854737682347742E-7</v>
      </c>
      <c r="AX442" s="27" t="str">
        <f>IF(AT442&gt;Summary!$F$45,"",AW442)</f>
        <v/>
      </c>
    </row>
    <row r="443" spans="1:50">
      <c r="A443">
        <f t="shared" si="84"/>
        <v>422</v>
      </c>
      <c r="B443">
        <f>Summary!$E$44*(A443-0.5)</f>
        <v>3793.5</v>
      </c>
      <c r="C443" s="1">
        <f>IF(Summary!E$41=1,0,Summary!$E$31*(Summary!$E$41)*(1-Summary!$E$41)^$A442)</f>
        <v>2.0397832196439756E-42</v>
      </c>
      <c r="D443" s="1" t="str">
        <f>IF(A443&gt;Summary!$E$45,"",C443)</f>
        <v/>
      </c>
      <c r="G443">
        <f t="shared" si="85"/>
        <v>422</v>
      </c>
      <c r="H443">
        <f>Summary!$E$44*(G443-0.5)</f>
        <v>3793.5</v>
      </c>
      <c r="I443" s="1">
        <f>Summary!$E$32-SUM('Crossing Event Calculation'!$J$22:$J442)</f>
        <v>0</v>
      </c>
      <c r="J443" s="1">
        <f t="shared" si="86"/>
        <v>0</v>
      </c>
      <c r="K443" s="27" t="str">
        <f>IF(G443&gt;Summary!$E$45,"",J443)</f>
        <v/>
      </c>
      <c r="N443">
        <f t="shared" si="87"/>
        <v>422</v>
      </c>
      <c r="O443">
        <f>Summary!$E$44*(N443-0.5)</f>
        <v>3793.5</v>
      </c>
      <c r="P443" s="1">
        <f>Summary!$E$32-SUM('Crossing Event Calculation'!$Q$22:$Q442)</f>
        <v>0</v>
      </c>
      <c r="Q443" s="1">
        <f t="shared" si="88"/>
        <v>0</v>
      </c>
      <c r="R443" s="27" t="str">
        <f>IF(N443&gt;Summary!$E$45,"",Q443)</f>
        <v/>
      </c>
      <c r="T443">
        <f t="shared" si="89"/>
        <v>422</v>
      </c>
      <c r="U443">
        <f>Summary!$E$44*(T443-0.5)</f>
        <v>3793.5</v>
      </c>
      <c r="V443" s="1">
        <f>Summary!$E$32-SUM('Crossing Event Calculation'!$W$22:$W442)</f>
        <v>2.9015069236137947E-9</v>
      </c>
      <c r="W443" s="1">
        <f t="shared" si="90"/>
        <v>1.3146854021808712E-10</v>
      </c>
      <c r="X443" s="27" t="str">
        <f>IF(T443&gt;Summary!$E$45,"",W443)</f>
        <v/>
      </c>
      <c r="AA443">
        <f t="shared" si="91"/>
        <v>422</v>
      </c>
      <c r="AB443">
        <f>Summary!$F$44*(AA443-0.5)</f>
        <v>3034.7999999999997</v>
      </c>
      <c r="AC443" s="1">
        <f>IF(Summary!F$41=1,0,Summary!$F$31*(Summary!$F$41)*(1-Summary!$F$41)^$A442)</f>
        <v>2.2972936233967689E-42</v>
      </c>
      <c r="AD443" s="1" t="str">
        <f>IF(AA443&gt;Summary!$F$45,"",AC443)</f>
        <v/>
      </c>
      <c r="AG443">
        <f t="shared" si="92"/>
        <v>422</v>
      </c>
      <c r="AH443">
        <f>Summary!$F$44*(AG443-0.5)</f>
        <v>3034.7999999999997</v>
      </c>
      <c r="AI443" s="1">
        <f>Summary!$F$32-SUM('Crossing Event Calculation'!$AJ$22:$AJ442)</f>
        <v>0</v>
      </c>
      <c r="AJ443" s="1">
        <f t="shared" si="95"/>
        <v>0</v>
      </c>
      <c r="AK443" s="27" t="str">
        <f>IF(AG443&gt;Summary!$F$45,"",AJ443)</f>
        <v/>
      </c>
      <c r="AN443">
        <f t="shared" si="93"/>
        <v>422</v>
      </c>
      <c r="AO443">
        <f>Summary!$F$44*(AN443-0.5)</f>
        <v>3034.7999999999997</v>
      </c>
      <c r="AP443" s="1">
        <f>Summary!$F$32-SUM('Crossing Event Calculation'!$AQ$22:$AQ442)</f>
        <v>1.0609402245620458E-11</v>
      </c>
      <c r="AQ443" s="1">
        <f t="shared" si="96"/>
        <v>6.161726903260323E-13</v>
      </c>
      <c r="AR443" s="27" t="str">
        <f>IF(AN443&gt;Summary!$F$45,"",AQ443)</f>
        <v/>
      </c>
      <c r="AT443">
        <f t="shared" si="94"/>
        <v>422</v>
      </c>
      <c r="AU443">
        <f>Summary!$F$44*(AT443-0.5)</f>
        <v>3034.7999999999997</v>
      </c>
      <c r="AV443" s="1">
        <f>Summary!$F$32-SUM('Crossing Event Calculation'!$AW$22:$AW442)</f>
        <v>6.4880124884814094E-6</v>
      </c>
      <c r="AW443" s="1">
        <f t="shared" si="97"/>
        <v>1.8031896347763239E-7</v>
      </c>
      <c r="AX443" s="27" t="str">
        <f>IF(AT443&gt;Summary!$F$45,"",AW443)</f>
        <v/>
      </c>
    </row>
    <row r="444" spans="1:50">
      <c r="A444">
        <f t="shared" si="84"/>
        <v>423</v>
      </c>
      <c r="B444">
        <f>Summary!$E$44*(A444-0.5)</f>
        <v>3802.5</v>
      </c>
      <c r="C444" s="1">
        <f>IF(Summary!E$41=1,0,Summary!$E$31*(Summary!$E$41)*(1-Summary!$E$41)^$A443)</f>
        <v>1.6318265757151804E-42</v>
      </c>
      <c r="D444" s="1" t="str">
        <f>IF(A444&gt;Summary!$E$45,"",C444)</f>
        <v/>
      </c>
      <c r="G444">
        <f t="shared" si="85"/>
        <v>423</v>
      </c>
      <c r="H444">
        <f>Summary!$E$44*(G444-0.5)</f>
        <v>3802.5</v>
      </c>
      <c r="I444" s="1">
        <f>Summary!$E$32-SUM('Crossing Event Calculation'!$J$22:$J443)</f>
        <v>0</v>
      </c>
      <c r="J444" s="1">
        <f t="shared" si="86"/>
        <v>0</v>
      </c>
      <c r="K444" s="27" t="str">
        <f>IF(G444&gt;Summary!$E$45,"",J444)</f>
        <v/>
      </c>
      <c r="N444">
        <f t="shared" si="87"/>
        <v>423</v>
      </c>
      <c r="O444">
        <f>Summary!$E$44*(N444-0.5)</f>
        <v>3802.5</v>
      </c>
      <c r="P444" s="1">
        <f>Summary!$E$32-SUM('Crossing Event Calculation'!$Q$22:$Q443)</f>
        <v>0</v>
      </c>
      <c r="Q444" s="1">
        <f t="shared" si="88"/>
        <v>0</v>
      </c>
      <c r="R444" s="27" t="str">
        <f>IF(N444&gt;Summary!$E$45,"",Q444)</f>
        <v/>
      </c>
      <c r="T444">
        <f t="shared" si="89"/>
        <v>423</v>
      </c>
      <c r="U444">
        <f>Summary!$E$44*(T444-0.5)</f>
        <v>3802.5</v>
      </c>
      <c r="V444" s="1">
        <f>Summary!$E$32-SUM('Crossing Event Calculation'!$W$22:$W443)</f>
        <v>2.7700384208628748E-9</v>
      </c>
      <c r="W444" s="1">
        <f t="shared" si="90"/>
        <v>1.2551164519893133E-10</v>
      </c>
      <c r="X444" s="27" t="str">
        <f>IF(T444&gt;Summary!$E$45,"",W444)</f>
        <v/>
      </c>
      <c r="AA444">
        <f t="shared" si="91"/>
        <v>423</v>
      </c>
      <c r="AB444">
        <f>Summary!$F$44*(AA444-0.5)</f>
        <v>3041.9999999999995</v>
      </c>
      <c r="AC444" s="1">
        <f>IF(Summary!F$41=1,0,Summary!$F$31*(Summary!$F$41)*(1-Summary!$F$41)^$A443)</f>
        <v>1.8378348987174149E-42</v>
      </c>
      <c r="AD444" s="1" t="str">
        <f>IF(AA444&gt;Summary!$F$45,"",AC444)</f>
        <v/>
      </c>
      <c r="AG444">
        <f t="shared" si="92"/>
        <v>423</v>
      </c>
      <c r="AH444">
        <f>Summary!$F$44*(AG444-0.5)</f>
        <v>3041.9999999999995</v>
      </c>
      <c r="AI444" s="1">
        <f>Summary!$F$32-SUM('Crossing Event Calculation'!$AJ$22:$AJ443)</f>
        <v>0</v>
      </c>
      <c r="AJ444" s="1">
        <f t="shared" si="95"/>
        <v>0</v>
      </c>
      <c r="AK444" s="27" t="str">
        <f>IF(AG444&gt;Summary!$F$45,"",AJ444)</f>
        <v/>
      </c>
      <c r="AN444">
        <f t="shared" si="93"/>
        <v>423</v>
      </c>
      <c r="AO444">
        <f>Summary!$F$44*(AN444-0.5)</f>
        <v>3041.9999999999995</v>
      </c>
      <c r="AP444" s="1">
        <f>Summary!$F$32-SUM('Crossing Event Calculation'!$AQ$22:$AQ443)</f>
        <v>9.9932284669534965E-12</v>
      </c>
      <c r="AQ444" s="1">
        <f t="shared" si="96"/>
        <v>5.8038655967326096E-13</v>
      </c>
      <c r="AR444" s="27" t="str">
        <f>IF(AN444&gt;Summary!$F$45,"",AQ444)</f>
        <v/>
      </c>
      <c r="AT444">
        <f t="shared" si="94"/>
        <v>423</v>
      </c>
      <c r="AU444">
        <f>Summary!$F$44*(AT444-0.5)</f>
        <v>3041.9999999999995</v>
      </c>
      <c r="AV444" s="1">
        <f>Summary!$F$32-SUM('Crossing Event Calculation'!$AW$22:$AW443)</f>
        <v>6.3076935250538924E-6</v>
      </c>
      <c r="AW444" s="1">
        <f t="shared" si="97"/>
        <v>1.7530742432934361E-7</v>
      </c>
      <c r="AX444" s="27" t="str">
        <f>IF(AT444&gt;Summary!$F$45,"",AW444)</f>
        <v/>
      </c>
    </row>
    <row r="445" spans="1:50">
      <c r="A445">
        <f t="shared" si="84"/>
        <v>424</v>
      </c>
      <c r="B445">
        <f>Summary!$E$44*(A445-0.5)</f>
        <v>3811.5</v>
      </c>
      <c r="C445" s="1">
        <f>IF(Summary!E$41=1,0,Summary!$E$31*(Summary!$E$41)*(1-Summary!$E$41)^$A444)</f>
        <v>1.3054612605721446E-42</v>
      </c>
      <c r="D445" s="1" t="str">
        <f>IF(A445&gt;Summary!$E$45,"",C445)</f>
        <v/>
      </c>
      <c r="G445">
        <f t="shared" si="85"/>
        <v>424</v>
      </c>
      <c r="H445">
        <f>Summary!$E$44*(G445-0.5)</f>
        <v>3811.5</v>
      </c>
      <c r="I445" s="1">
        <f>Summary!$E$32-SUM('Crossing Event Calculation'!$J$22:$J444)</f>
        <v>0</v>
      </c>
      <c r="J445" s="1">
        <f t="shared" si="86"/>
        <v>0</v>
      </c>
      <c r="K445" s="27" t="str">
        <f>IF(G445&gt;Summary!$E$45,"",J445)</f>
        <v/>
      </c>
      <c r="N445">
        <f t="shared" si="87"/>
        <v>424</v>
      </c>
      <c r="O445">
        <f>Summary!$E$44*(N445-0.5)</f>
        <v>3811.5</v>
      </c>
      <c r="P445" s="1">
        <f>Summary!$E$32-SUM('Crossing Event Calculation'!$Q$22:$Q444)</f>
        <v>0</v>
      </c>
      <c r="Q445" s="1">
        <f t="shared" si="88"/>
        <v>0</v>
      </c>
      <c r="R445" s="27" t="str">
        <f>IF(N445&gt;Summary!$E$45,"",Q445)</f>
        <v/>
      </c>
      <c r="T445">
        <f t="shared" si="89"/>
        <v>424</v>
      </c>
      <c r="U445">
        <f>Summary!$E$44*(T445-0.5)</f>
        <v>3811.5</v>
      </c>
      <c r="V445" s="1">
        <f>Summary!$E$32-SUM('Crossing Event Calculation'!$W$22:$W444)</f>
        <v>2.6445268197505811E-9</v>
      </c>
      <c r="W445" s="1">
        <f t="shared" si="90"/>
        <v>1.198246599829469E-10</v>
      </c>
      <c r="X445" s="27" t="str">
        <f>IF(T445&gt;Summary!$E$45,"",W445)</f>
        <v/>
      </c>
      <c r="AA445">
        <f t="shared" si="91"/>
        <v>424</v>
      </c>
      <c r="AB445">
        <f>Summary!$F$44*(AA445-0.5)</f>
        <v>3049.2</v>
      </c>
      <c r="AC445" s="1">
        <f>IF(Summary!F$41=1,0,Summary!$F$31*(Summary!$F$41)*(1-Summary!$F$41)^$A444)</f>
        <v>1.4702679189739323E-42</v>
      </c>
      <c r="AD445" s="1" t="str">
        <f>IF(AA445&gt;Summary!$F$45,"",AC445)</f>
        <v/>
      </c>
      <c r="AG445">
        <f t="shared" si="92"/>
        <v>424</v>
      </c>
      <c r="AH445">
        <f>Summary!$F$44*(AG445-0.5)</f>
        <v>3049.2</v>
      </c>
      <c r="AI445" s="1">
        <f>Summary!$F$32-SUM('Crossing Event Calculation'!$AJ$22:$AJ444)</f>
        <v>0</v>
      </c>
      <c r="AJ445" s="1">
        <f t="shared" si="95"/>
        <v>0</v>
      </c>
      <c r="AK445" s="27" t="str">
        <f>IF(AG445&gt;Summary!$F$45,"",AJ445)</f>
        <v/>
      </c>
      <c r="AN445">
        <f t="shared" si="93"/>
        <v>424</v>
      </c>
      <c r="AO445">
        <f>Summary!$F$44*(AN445-0.5)</f>
        <v>3049.2</v>
      </c>
      <c r="AP445" s="1">
        <f>Summary!$F$32-SUM('Crossing Event Calculation'!$AQ$22:$AQ444)</f>
        <v>9.4128038696794647E-12</v>
      </c>
      <c r="AQ445" s="1">
        <f t="shared" si="96"/>
        <v>5.4667666939349729E-13</v>
      </c>
      <c r="AR445" s="27" t="str">
        <f>IF(AN445&gt;Summary!$F$45,"",AQ445)</f>
        <v/>
      </c>
      <c r="AT445">
        <f t="shared" si="94"/>
        <v>424</v>
      </c>
      <c r="AU445">
        <f>Summary!$F$44*(AT445-0.5)</f>
        <v>3049.2</v>
      </c>
      <c r="AV445" s="1">
        <f>Summary!$F$32-SUM('Crossing Event Calculation'!$AW$22:$AW444)</f>
        <v>6.1323861006989944E-6</v>
      </c>
      <c r="AW445" s="1">
        <f t="shared" si="97"/>
        <v>1.7043516905768221E-7</v>
      </c>
      <c r="AX445" s="27" t="str">
        <f>IF(AT445&gt;Summary!$F$45,"",AW445)</f>
        <v/>
      </c>
    </row>
    <row r="446" spans="1:50">
      <c r="A446">
        <f t="shared" si="84"/>
        <v>425</v>
      </c>
      <c r="B446">
        <f>Summary!$E$44*(A446-0.5)</f>
        <v>3820.5</v>
      </c>
      <c r="C446" s="1">
        <f>IF(Summary!E$41=1,0,Summary!$E$31*(Summary!$E$41)*(1-Summary!$E$41)^$A445)</f>
        <v>1.044369008457716E-42</v>
      </c>
      <c r="D446" s="1" t="str">
        <f>IF(A446&gt;Summary!$E$45,"",C446)</f>
        <v/>
      </c>
      <c r="G446">
        <f t="shared" si="85"/>
        <v>425</v>
      </c>
      <c r="H446">
        <f>Summary!$E$44*(G446-0.5)</f>
        <v>3820.5</v>
      </c>
      <c r="I446" s="1">
        <f>Summary!$E$32-SUM('Crossing Event Calculation'!$J$22:$J445)</f>
        <v>0</v>
      </c>
      <c r="J446" s="1">
        <f t="shared" si="86"/>
        <v>0</v>
      </c>
      <c r="K446" s="27" t="str">
        <f>IF(G446&gt;Summary!$E$45,"",J446)</f>
        <v/>
      </c>
      <c r="N446">
        <f t="shared" si="87"/>
        <v>425</v>
      </c>
      <c r="O446">
        <f>Summary!$E$44*(N446-0.5)</f>
        <v>3820.5</v>
      </c>
      <c r="P446" s="1">
        <f>Summary!$E$32-SUM('Crossing Event Calculation'!$Q$22:$Q445)</f>
        <v>0</v>
      </c>
      <c r="Q446" s="1">
        <f t="shared" si="88"/>
        <v>0</v>
      </c>
      <c r="R446" s="27" t="str">
        <f>IF(N446&gt;Summary!$E$45,"",Q446)</f>
        <v/>
      </c>
      <c r="T446">
        <f t="shared" si="89"/>
        <v>425</v>
      </c>
      <c r="U446">
        <f>Summary!$E$44*(T446-0.5)</f>
        <v>3820.5</v>
      </c>
      <c r="V446" s="1">
        <f>Summary!$E$32-SUM('Crossing Event Calculation'!$W$22:$W445)</f>
        <v>2.5247021140373249E-9</v>
      </c>
      <c r="W446" s="1">
        <f t="shared" si="90"/>
        <v>1.1439535047002552E-10</v>
      </c>
      <c r="X446" s="27" t="str">
        <f>IF(T446&gt;Summary!$E$45,"",W446)</f>
        <v/>
      </c>
      <c r="AA446">
        <f t="shared" si="91"/>
        <v>425</v>
      </c>
      <c r="AB446">
        <f>Summary!$F$44*(AA446-0.5)</f>
        <v>3056.3999999999996</v>
      </c>
      <c r="AC446" s="1">
        <f>IF(Summary!F$41=1,0,Summary!$F$31*(Summary!$F$41)*(1-Summary!$F$41)^$A445)</f>
        <v>1.1762143351791461E-42</v>
      </c>
      <c r="AD446" s="1" t="str">
        <f>IF(AA446&gt;Summary!$F$45,"",AC446)</f>
        <v/>
      </c>
      <c r="AG446">
        <f t="shared" si="92"/>
        <v>425</v>
      </c>
      <c r="AH446">
        <f>Summary!$F$44*(AG446-0.5)</f>
        <v>3056.3999999999996</v>
      </c>
      <c r="AI446" s="1">
        <f>Summary!$F$32-SUM('Crossing Event Calculation'!$AJ$22:$AJ445)</f>
        <v>0</v>
      </c>
      <c r="AJ446" s="1">
        <f t="shared" si="95"/>
        <v>0</v>
      </c>
      <c r="AK446" s="27" t="str">
        <f>IF(AG446&gt;Summary!$F$45,"",AJ446)</f>
        <v/>
      </c>
      <c r="AN446">
        <f t="shared" si="93"/>
        <v>425</v>
      </c>
      <c r="AO446">
        <f>Summary!$F$44*(AN446-0.5)</f>
        <v>3056.3999999999996</v>
      </c>
      <c r="AP446" s="1">
        <f>Summary!$F$32-SUM('Crossing Event Calculation'!$AQ$22:$AQ445)</f>
        <v>8.8661300523540376E-12</v>
      </c>
      <c r="AQ446" s="1">
        <f t="shared" si="96"/>
        <v>5.1492695636029984E-13</v>
      </c>
      <c r="AR446" s="27" t="str">
        <f>IF(AN446&gt;Summary!$F$45,"",AQ446)</f>
        <v/>
      </c>
      <c r="AT446">
        <f t="shared" si="94"/>
        <v>425</v>
      </c>
      <c r="AU446">
        <f>Summary!$F$44*(AT446-0.5)</f>
        <v>3056.3999999999996</v>
      </c>
      <c r="AV446" s="1">
        <f>Summary!$F$32-SUM('Crossing Event Calculation'!$AW$22:$AW445)</f>
        <v>5.961950931610005E-6</v>
      </c>
      <c r="AW446" s="1">
        <f t="shared" si="97"/>
        <v>1.6569832659863587E-7</v>
      </c>
      <c r="AX446" s="27" t="str">
        <f>IF(AT446&gt;Summary!$F$45,"",AW446)</f>
        <v/>
      </c>
    </row>
    <row r="447" spans="1:50">
      <c r="A447">
        <f t="shared" si="84"/>
        <v>426</v>
      </c>
      <c r="B447">
        <f>Summary!$E$44*(A447-0.5)</f>
        <v>3829.5</v>
      </c>
      <c r="C447" s="1">
        <f>IF(Summary!E$41=1,0,Summary!$E$31*(Summary!$E$41)*(1-Summary!$E$41)^$A446)</f>
        <v>8.3549520676617281E-43</v>
      </c>
      <c r="D447" s="1" t="str">
        <f>IF(A447&gt;Summary!$E$45,"",C447)</f>
        <v/>
      </c>
      <c r="G447">
        <f t="shared" si="85"/>
        <v>426</v>
      </c>
      <c r="H447">
        <f>Summary!$E$44*(G447-0.5)</f>
        <v>3829.5</v>
      </c>
      <c r="I447" s="1">
        <f>Summary!$E$32-SUM('Crossing Event Calculation'!$J$22:$J446)</f>
        <v>0</v>
      </c>
      <c r="J447" s="1">
        <f t="shared" si="86"/>
        <v>0</v>
      </c>
      <c r="K447" s="27" t="str">
        <f>IF(G447&gt;Summary!$E$45,"",J447)</f>
        <v/>
      </c>
      <c r="N447">
        <f t="shared" si="87"/>
        <v>426</v>
      </c>
      <c r="O447">
        <f>Summary!$E$44*(N447-0.5)</f>
        <v>3829.5</v>
      </c>
      <c r="P447" s="1">
        <f>Summary!$E$32-SUM('Crossing Event Calculation'!$Q$22:$Q446)</f>
        <v>0</v>
      </c>
      <c r="Q447" s="1">
        <f t="shared" si="88"/>
        <v>0</v>
      </c>
      <c r="R447" s="27" t="str">
        <f>IF(N447&gt;Summary!$E$45,"",Q447)</f>
        <v/>
      </c>
      <c r="T447">
        <f t="shared" si="89"/>
        <v>426</v>
      </c>
      <c r="U447">
        <f>Summary!$E$44*(T447-0.5)</f>
        <v>3829.5</v>
      </c>
      <c r="V447" s="1">
        <f>Summary!$E$32-SUM('Crossing Event Calculation'!$W$22:$W446)</f>
        <v>2.4103067319813931E-9</v>
      </c>
      <c r="W447" s="1">
        <f t="shared" si="90"/>
        <v>1.092120459725638E-10</v>
      </c>
      <c r="X447" s="27" t="str">
        <f>IF(T447&gt;Summary!$E$45,"",W447)</f>
        <v/>
      </c>
      <c r="AA447">
        <f t="shared" si="91"/>
        <v>426</v>
      </c>
      <c r="AB447">
        <f>Summary!$F$44*(AA447-0.5)</f>
        <v>3063.6</v>
      </c>
      <c r="AC447" s="1">
        <f>IF(Summary!F$41=1,0,Summary!$F$31*(Summary!$F$41)*(1-Summary!$F$41)^$A446)</f>
        <v>9.4097146814331685E-43</v>
      </c>
      <c r="AD447" s="1" t="str">
        <f>IF(AA447&gt;Summary!$F$45,"",AC447)</f>
        <v/>
      </c>
      <c r="AG447">
        <f t="shared" si="92"/>
        <v>426</v>
      </c>
      <c r="AH447">
        <f>Summary!$F$44*(AG447-0.5)</f>
        <v>3063.6</v>
      </c>
      <c r="AI447" s="1">
        <f>Summary!$F$32-SUM('Crossing Event Calculation'!$AJ$22:$AJ446)</f>
        <v>0</v>
      </c>
      <c r="AJ447" s="1">
        <f t="shared" si="95"/>
        <v>0</v>
      </c>
      <c r="AK447" s="27" t="str">
        <f>IF(AG447&gt;Summary!$F$45,"",AJ447)</f>
        <v/>
      </c>
      <c r="AN447">
        <f t="shared" si="93"/>
        <v>426</v>
      </c>
      <c r="AO447">
        <f>Summary!$F$44*(AN447-0.5)</f>
        <v>3063.6</v>
      </c>
      <c r="AP447" s="1">
        <f>Summary!$F$32-SUM('Crossing Event Calculation'!$AQ$22:$AQ446)</f>
        <v>8.35120861353289E-12</v>
      </c>
      <c r="AQ447" s="1">
        <f t="shared" si="96"/>
        <v>4.8502135744722717E-13</v>
      </c>
      <c r="AR447" s="27" t="str">
        <f>IF(AN447&gt;Summary!$F$45,"",AQ447)</f>
        <v/>
      </c>
      <c r="AT447">
        <f t="shared" si="94"/>
        <v>426</v>
      </c>
      <c r="AU447">
        <f>Summary!$F$44*(AT447-0.5)</f>
        <v>3063.6</v>
      </c>
      <c r="AV447" s="1">
        <f>Summary!$F$32-SUM('Crossing Event Calculation'!$AW$22:$AW446)</f>
        <v>5.7962526049948337E-6</v>
      </c>
      <c r="AW447" s="1">
        <f t="shared" si="97"/>
        <v>1.610931334738891E-7</v>
      </c>
      <c r="AX447" s="27" t="str">
        <f>IF(AT447&gt;Summary!$F$45,"",AW447)</f>
        <v/>
      </c>
    </row>
    <row r="448" spans="1:50">
      <c r="A448">
        <f t="shared" si="84"/>
        <v>427</v>
      </c>
      <c r="B448">
        <f>Summary!$E$44*(A448-0.5)</f>
        <v>3838.5</v>
      </c>
      <c r="C448" s="1">
        <f>IF(Summary!E$41=1,0,Summary!$E$31*(Summary!$E$41)*(1-Summary!$E$41)^$A447)</f>
        <v>6.6839616541293823E-43</v>
      </c>
      <c r="D448" s="1" t="str">
        <f>IF(A448&gt;Summary!$E$45,"",C448)</f>
        <v/>
      </c>
      <c r="G448">
        <f t="shared" si="85"/>
        <v>427</v>
      </c>
      <c r="H448">
        <f>Summary!$E$44*(G448-0.5)</f>
        <v>3838.5</v>
      </c>
      <c r="I448" s="1">
        <f>Summary!$E$32-SUM('Crossing Event Calculation'!$J$22:$J447)</f>
        <v>0</v>
      </c>
      <c r="J448" s="1">
        <f t="shared" si="86"/>
        <v>0</v>
      </c>
      <c r="K448" s="27" t="str">
        <f>IF(G448&gt;Summary!$E$45,"",J448)</f>
        <v/>
      </c>
      <c r="N448">
        <f t="shared" si="87"/>
        <v>427</v>
      </c>
      <c r="O448">
        <f>Summary!$E$44*(N448-0.5)</f>
        <v>3838.5</v>
      </c>
      <c r="P448" s="1">
        <f>Summary!$E$32-SUM('Crossing Event Calculation'!$Q$22:$Q447)</f>
        <v>0</v>
      </c>
      <c r="Q448" s="1">
        <f t="shared" si="88"/>
        <v>0</v>
      </c>
      <c r="R448" s="27" t="str">
        <f>IF(N448&gt;Summary!$E$45,"",Q448)</f>
        <v/>
      </c>
      <c r="T448">
        <f t="shared" si="89"/>
        <v>427</v>
      </c>
      <c r="U448">
        <f>Summary!$E$44*(T448-0.5)</f>
        <v>3838.5</v>
      </c>
      <c r="V448" s="1">
        <f>Summary!$E$32-SUM('Crossing Event Calculation'!$W$22:$W447)</f>
        <v>2.3010946481605288E-9</v>
      </c>
      <c r="W448" s="1">
        <f t="shared" si="90"/>
        <v>1.0426359897171303E-10</v>
      </c>
      <c r="X448" s="27" t="str">
        <f>IF(T448&gt;Summary!$E$45,"",W448)</f>
        <v/>
      </c>
      <c r="AA448">
        <f t="shared" si="91"/>
        <v>427</v>
      </c>
      <c r="AB448">
        <f>Summary!$F$44*(AA448-0.5)</f>
        <v>3070.7999999999997</v>
      </c>
      <c r="AC448" s="1">
        <f>IF(Summary!F$41=1,0,Summary!$F$31*(Summary!$F$41)*(1-Summary!$F$41)^$A447)</f>
        <v>7.5277717451465354E-43</v>
      </c>
      <c r="AD448" s="1" t="str">
        <f>IF(AA448&gt;Summary!$F$45,"",AC448)</f>
        <v/>
      </c>
      <c r="AG448">
        <f t="shared" si="92"/>
        <v>427</v>
      </c>
      <c r="AH448">
        <f>Summary!$F$44*(AG448-0.5)</f>
        <v>3070.7999999999997</v>
      </c>
      <c r="AI448" s="1">
        <f>Summary!$F$32-SUM('Crossing Event Calculation'!$AJ$22:$AJ447)</f>
        <v>0</v>
      </c>
      <c r="AJ448" s="1">
        <f t="shared" si="95"/>
        <v>0</v>
      </c>
      <c r="AK448" s="27" t="str">
        <f>IF(AG448&gt;Summary!$F$45,"",AJ448)</f>
        <v/>
      </c>
      <c r="AN448">
        <f t="shared" si="93"/>
        <v>427</v>
      </c>
      <c r="AO448">
        <f>Summary!$F$44*(AN448-0.5)</f>
        <v>3070.7999999999997</v>
      </c>
      <c r="AP448" s="1">
        <f>Summary!$F$32-SUM('Crossing Event Calculation'!$AQ$22:$AQ447)</f>
        <v>7.8661521740741591E-12</v>
      </c>
      <c r="AQ448" s="1">
        <f t="shared" si="96"/>
        <v>4.5685025747930688E-13</v>
      </c>
      <c r="AR448" s="27" t="str">
        <f>IF(AN448&gt;Summary!$F$45,"",AQ448)</f>
        <v/>
      </c>
      <c r="AT448">
        <f t="shared" si="94"/>
        <v>427</v>
      </c>
      <c r="AU448">
        <f>Summary!$F$44*(AT448-0.5)</f>
        <v>3070.7999999999997</v>
      </c>
      <c r="AV448" s="1">
        <f>Summary!$F$32-SUM('Crossing Event Calculation'!$AW$22:$AW447)</f>
        <v>5.635159471495399E-6</v>
      </c>
      <c r="AW448" s="1">
        <f t="shared" si="97"/>
        <v>1.5661593080087435E-7</v>
      </c>
      <c r="AX448" s="27" t="str">
        <f>IF(AT448&gt;Summary!$F$45,"",AW448)</f>
        <v/>
      </c>
    </row>
    <row r="449" spans="1:50">
      <c r="A449">
        <f t="shared" si="84"/>
        <v>428</v>
      </c>
      <c r="B449">
        <f>Summary!$E$44*(A449-0.5)</f>
        <v>3847.5</v>
      </c>
      <c r="C449" s="1">
        <f>IF(Summary!E$41=1,0,Summary!$E$31*(Summary!$E$41)*(1-Summary!$E$41)^$A448)</f>
        <v>5.3471693233035058E-43</v>
      </c>
      <c r="D449" s="1" t="str">
        <f>IF(A449&gt;Summary!$E$45,"",C449)</f>
        <v/>
      </c>
      <c r="G449">
        <f t="shared" si="85"/>
        <v>428</v>
      </c>
      <c r="H449">
        <f>Summary!$E$44*(G449-0.5)</f>
        <v>3847.5</v>
      </c>
      <c r="I449" s="1">
        <f>Summary!$E$32-SUM('Crossing Event Calculation'!$J$22:$J448)</f>
        <v>0</v>
      </c>
      <c r="J449" s="1">
        <f t="shared" si="86"/>
        <v>0</v>
      </c>
      <c r="K449" s="27" t="str">
        <f>IF(G449&gt;Summary!$E$45,"",J449)</f>
        <v/>
      </c>
      <c r="N449">
        <f t="shared" si="87"/>
        <v>428</v>
      </c>
      <c r="O449">
        <f>Summary!$E$44*(N449-0.5)</f>
        <v>3847.5</v>
      </c>
      <c r="P449" s="1">
        <f>Summary!$E$32-SUM('Crossing Event Calculation'!$Q$22:$Q448)</f>
        <v>0</v>
      </c>
      <c r="Q449" s="1">
        <f t="shared" si="88"/>
        <v>0</v>
      </c>
      <c r="R449" s="27" t="str">
        <f>IF(N449&gt;Summary!$E$45,"",Q449)</f>
        <v/>
      </c>
      <c r="T449">
        <f t="shared" si="89"/>
        <v>428</v>
      </c>
      <c r="U449">
        <f>Summary!$E$44*(T449-0.5)</f>
        <v>3847.5</v>
      </c>
      <c r="V449" s="1">
        <f>Summary!$E$32-SUM('Crossing Event Calculation'!$W$22:$W448)</f>
        <v>2.1968310504050237E-9</v>
      </c>
      <c r="W449" s="1">
        <f t="shared" si="90"/>
        <v>9.9539370025972771E-11</v>
      </c>
      <c r="X449" s="27" t="str">
        <f>IF(T449&gt;Summary!$E$45,"",W449)</f>
        <v/>
      </c>
      <c r="AA449">
        <f t="shared" si="91"/>
        <v>428</v>
      </c>
      <c r="AB449">
        <f>Summary!$F$44*(AA449-0.5)</f>
        <v>3077.9999999999995</v>
      </c>
      <c r="AC449" s="1">
        <f>IF(Summary!F$41=1,0,Summary!$F$31*(Summary!$F$41)*(1-Summary!$F$41)^$A448)</f>
        <v>6.022217396117228E-43</v>
      </c>
      <c r="AD449" s="1" t="str">
        <f>IF(AA449&gt;Summary!$F$45,"",AC449)</f>
        <v/>
      </c>
      <c r="AG449">
        <f t="shared" si="92"/>
        <v>428</v>
      </c>
      <c r="AH449">
        <f>Summary!$F$44*(AG449-0.5)</f>
        <v>3077.9999999999995</v>
      </c>
      <c r="AI449" s="1">
        <f>Summary!$F$32-SUM('Crossing Event Calculation'!$AJ$22:$AJ448)</f>
        <v>0</v>
      </c>
      <c r="AJ449" s="1">
        <f t="shared" si="95"/>
        <v>0</v>
      </c>
      <c r="AK449" s="27" t="str">
        <f>IF(AG449&gt;Summary!$F$45,"",AJ449)</f>
        <v/>
      </c>
      <c r="AN449">
        <f t="shared" si="93"/>
        <v>428</v>
      </c>
      <c r="AO449">
        <f>Summary!$F$44*(AN449-0.5)</f>
        <v>3077.9999999999995</v>
      </c>
      <c r="AP449" s="1">
        <f>Summary!$F$32-SUM('Crossing Event Calculation'!$AQ$22:$AQ448)</f>
        <v>7.4092953994409072E-12</v>
      </c>
      <c r="AQ449" s="1">
        <f t="shared" si="96"/>
        <v>4.3031693718450434E-13</v>
      </c>
      <c r="AR449" s="27" t="str">
        <f>IF(AN449&gt;Summary!$F$45,"",AQ449)</f>
        <v/>
      </c>
      <c r="AT449">
        <f t="shared" si="94"/>
        <v>428</v>
      </c>
      <c r="AU449">
        <f>Summary!$F$44*(AT449-0.5)</f>
        <v>3077.9999999999995</v>
      </c>
      <c r="AV449" s="1">
        <f>Summary!$F$32-SUM('Crossing Event Calculation'!$AW$22:$AW448)</f>
        <v>5.4785435407156413E-6</v>
      </c>
      <c r="AW449" s="1">
        <f t="shared" si="97"/>
        <v>1.5226316138922045E-7</v>
      </c>
      <c r="AX449" s="27" t="str">
        <f>IF(AT449&gt;Summary!$F$45,"",AW449)</f>
        <v/>
      </c>
    </row>
    <row r="450" spans="1:50">
      <c r="A450">
        <f t="shared" si="84"/>
        <v>429</v>
      </c>
      <c r="B450">
        <f>Summary!$E$44*(A450-0.5)</f>
        <v>3856.5</v>
      </c>
      <c r="C450" s="1">
        <f>IF(Summary!E$41=1,0,Summary!$E$31*(Summary!$E$41)*(1-Summary!$E$41)^$A449)</f>
        <v>4.2777354586428066E-43</v>
      </c>
      <c r="D450" s="1" t="str">
        <f>IF(A450&gt;Summary!$E$45,"",C450)</f>
        <v/>
      </c>
      <c r="G450">
        <f t="shared" si="85"/>
        <v>429</v>
      </c>
      <c r="H450">
        <f>Summary!$E$44*(G450-0.5)</f>
        <v>3856.5</v>
      </c>
      <c r="I450" s="1">
        <f>Summary!$E$32-SUM('Crossing Event Calculation'!$J$22:$J449)</f>
        <v>0</v>
      </c>
      <c r="J450" s="1">
        <f t="shared" si="86"/>
        <v>0</v>
      </c>
      <c r="K450" s="27" t="str">
        <f>IF(G450&gt;Summary!$E$45,"",J450)</f>
        <v/>
      </c>
      <c r="N450">
        <f t="shared" si="87"/>
        <v>429</v>
      </c>
      <c r="O450">
        <f>Summary!$E$44*(N450-0.5)</f>
        <v>3856.5</v>
      </c>
      <c r="P450" s="1">
        <f>Summary!$E$32-SUM('Crossing Event Calculation'!$Q$22:$Q449)</f>
        <v>0</v>
      </c>
      <c r="Q450" s="1">
        <f t="shared" si="88"/>
        <v>0</v>
      </c>
      <c r="R450" s="27" t="str">
        <f>IF(N450&gt;Summary!$E$45,"",Q450)</f>
        <v/>
      </c>
      <c r="T450">
        <f t="shared" si="89"/>
        <v>429</v>
      </c>
      <c r="U450">
        <f>Summary!$E$44*(T450-0.5)</f>
        <v>3856.5</v>
      </c>
      <c r="V450" s="1">
        <f>Summary!$E$32-SUM('Crossing Event Calculation'!$W$22:$W449)</f>
        <v>2.0972916736639036E-9</v>
      </c>
      <c r="W450" s="1">
        <f t="shared" si="90"/>
        <v>9.5029197588378018E-11</v>
      </c>
      <c r="X450" s="27" t="str">
        <f>IF(T450&gt;Summary!$E$45,"",W450)</f>
        <v/>
      </c>
      <c r="AA450">
        <f t="shared" si="91"/>
        <v>429</v>
      </c>
      <c r="AB450">
        <f>Summary!$F$44*(AA450-0.5)</f>
        <v>3085.2</v>
      </c>
      <c r="AC450" s="1">
        <f>IF(Summary!F$41=1,0,Summary!$F$31*(Summary!$F$41)*(1-Summary!$F$41)^$A449)</f>
        <v>4.8177739168937851E-43</v>
      </c>
      <c r="AD450" s="1" t="str">
        <f>IF(AA450&gt;Summary!$F$45,"",AC450)</f>
        <v/>
      </c>
      <c r="AG450">
        <f t="shared" si="92"/>
        <v>429</v>
      </c>
      <c r="AH450">
        <f>Summary!$F$44*(AG450-0.5)</f>
        <v>3085.2</v>
      </c>
      <c r="AI450" s="1">
        <f>Summary!$F$32-SUM('Crossing Event Calculation'!$AJ$22:$AJ449)</f>
        <v>0</v>
      </c>
      <c r="AJ450" s="1">
        <f t="shared" si="95"/>
        <v>0</v>
      </c>
      <c r="AK450" s="27" t="str">
        <f>IF(AG450&gt;Summary!$F$45,"",AJ450)</f>
        <v/>
      </c>
      <c r="AN450">
        <f t="shared" si="93"/>
        <v>429</v>
      </c>
      <c r="AO450">
        <f>Summary!$F$44*(AN450-0.5)</f>
        <v>3085.2</v>
      </c>
      <c r="AP450" s="1">
        <f>Summary!$F$32-SUM('Crossing Event Calculation'!$AQ$22:$AQ449)</f>
        <v>6.9789729550961965E-12</v>
      </c>
      <c r="AQ450" s="1">
        <f t="shared" si="96"/>
        <v>4.0532467729078513E-13</v>
      </c>
      <c r="AR450" s="27" t="str">
        <f>IF(AN450&gt;Summary!$F$45,"",AQ450)</f>
        <v/>
      </c>
      <c r="AT450">
        <f t="shared" si="94"/>
        <v>429</v>
      </c>
      <c r="AU450">
        <f>Summary!$F$44*(AT450-0.5)</f>
        <v>3085.2</v>
      </c>
      <c r="AV450" s="1">
        <f>Summary!$F$32-SUM('Crossing Event Calculation'!$AW$22:$AW449)</f>
        <v>5.32628037930305E-6</v>
      </c>
      <c r="AW450" s="1">
        <f t="shared" si="97"/>
        <v>1.4803136690816939E-7</v>
      </c>
      <c r="AX450" s="27" t="str">
        <f>IF(AT450&gt;Summary!$F$45,"",AW450)</f>
        <v/>
      </c>
    </row>
    <row r="451" spans="1:50">
      <c r="A451">
        <f t="shared" si="84"/>
        <v>430</v>
      </c>
      <c r="B451">
        <f>Summary!$E$44*(A451-0.5)</f>
        <v>3865.5</v>
      </c>
      <c r="C451" s="1">
        <f>IF(Summary!E$41=1,0,Summary!$E$31*(Summary!$E$41)*(1-Summary!$E$41)^$A450)</f>
        <v>3.4221883669142453E-43</v>
      </c>
      <c r="D451" s="1" t="str">
        <f>IF(A451&gt;Summary!$E$45,"",C451)</f>
        <v/>
      </c>
      <c r="G451">
        <f t="shared" si="85"/>
        <v>430</v>
      </c>
      <c r="H451">
        <f>Summary!$E$44*(G451-0.5)</f>
        <v>3865.5</v>
      </c>
      <c r="I451" s="1">
        <f>Summary!$E$32-SUM('Crossing Event Calculation'!$J$22:$J450)</f>
        <v>0</v>
      </c>
      <c r="J451" s="1">
        <f t="shared" si="86"/>
        <v>0</v>
      </c>
      <c r="K451" s="27" t="str">
        <f>IF(G451&gt;Summary!$E$45,"",J451)</f>
        <v/>
      </c>
      <c r="N451">
        <f t="shared" si="87"/>
        <v>430</v>
      </c>
      <c r="O451">
        <f>Summary!$E$44*(N451-0.5)</f>
        <v>3865.5</v>
      </c>
      <c r="P451" s="1">
        <f>Summary!$E$32-SUM('Crossing Event Calculation'!$Q$22:$Q450)</f>
        <v>0</v>
      </c>
      <c r="Q451" s="1">
        <f t="shared" si="88"/>
        <v>0</v>
      </c>
      <c r="R451" s="27" t="str">
        <f>IF(N451&gt;Summary!$E$45,"",Q451)</f>
        <v/>
      </c>
      <c r="T451">
        <f t="shared" si="89"/>
        <v>430</v>
      </c>
      <c r="U451">
        <f>Summary!$E$44*(T451-0.5)</f>
        <v>3865.5</v>
      </c>
      <c r="V451" s="1">
        <f>Summary!$E$32-SUM('Crossing Event Calculation'!$W$22:$W450)</f>
        <v>2.0022624669380207E-9</v>
      </c>
      <c r="W451" s="1">
        <f t="shared" si="90"/>
        <v>9.0723382915092888E-11</v>
      </c>
      <c r="X451" s="27" t="str">
        <f>IF(T451&gt;Summary!$E$45,"",W451)</f>
        <v/>
      </c>
      <c r="AA451">
        <f t="shared" si="91"/>
        <v>430</v>
      </c>
      <c r="AB451">
        <f>Summary!$F$44*(AA451-0.5)</f>
        <v>3092.3999999999996</v>
      </c>
      <c r="AC451" s="1">
        <f>IF(Summary!F$41=1,0,Summary!$F$31*(Summary!$F$41)*(1-Summary!$F$41)^$A450)</f>
        <v>3.8542191335150278E-43</v>
      </c>
      <c r="AD451" s="1" t="str">
        <f>IF(AA451&gt;Summary!$F$45,"",AC451)</f>
        <v/>
      </c>
      <c r="AG451">
        <f t="shared" si="92"/>
        <v>430</v>
      </c>
      <c r="AH451">
        <f>Summary!$F$44*(AG451-0.5)</f>
        <v>3092.3999999999996</v>
      </c>
      <c r="AI451" s="1">
        <f>Summary!$F$32-SUM('Crossing Event Calculation'!$AJ$22:$AJ450)</f>
        <v>0</v>
      </c>
      <c r="AJ451" s="1">
        <f t="shared" si="95"/>
        <v>0</v>
      </c>
      <c r="AK451" s="27" t="str">
        <f>IF(AG451&gt;Summary!$F$45,"",AJ451)</f>
        <v/>
      </c>
      <c r="AN451">
        <f t="shared" si="93"/>
        <v>430</v>
      </c>
      <c r="AO451">
        <f>Summary!$F$44*(AN451-0.5)</f>
        <v>3092.3999999999996</v>
      </c>
      <c r="AP451" s="1">
        <f>Summary!$F$32-SUM('Crossing Event Calculation'!$AQ$22:$AQ450)</f>
        <v>6.5736305288055519E-12</v>
      </c>
      <c r="AQ451" s="1">
        <f t="shared" si="96"/>
        <v>3.8178320647758367E-13</v>
      </c>
      <c r="AR451" s="27" t="str">
        <f>IF(AN451&gt;Summary!$F$45,"",AQ451)</f>
        <v/>
      </c>
      <c r="AT451">
        <f t="shared" si="94"/>
        <v>430</v>
      </c>
      <c r="AU451">
        <f>Summary!$F$44*(AT451-0.5)</f>
        <v>3092.3999999999996</v>
      </c>
      <c r="AV451" s="1">
        <f>Summary!$F$32-SUM('Crossing Event Calculation'!$AW$22:$AW450)</f>
        <v>5.1782490123608582E-6</v>
      </c>
      <c r="AW451" s="1">
        <f t="shared" si="97"/>
        <v>1.439171851465617E-7</v>
      </c>
      <c r="AX451" s="27" t="str">
        <f>IF(AT451&gt;Summary!$F$45,"",AW451)</f>
        <v/>
      </c>
    </row>
    <row r="452" spans="1:50">
      <c r="A452">
        <f t="shared" si="84"/>
        <v>431</v>
      </c>
      <c r="B452">
        <f>Summary!$E$44*(A452-0.5)</f>
        <v>3874.5</v>
      </c>
      <c r="C452" s="1">
        <f>IF(Summary!E$41=1,0,Summary!$E$31*(Summary!$E$41)*(1-Summary!$E$41)^$A451)</f>
        <v>2.7377506935313961E-43</v>
      </c>
      <c r="D452" s="1" t="str">
        <f>IF(A452&gt;Summary!$E$45,"",C452)</f>
        <v/>
      </c>
      <c r="G452">
        <f t="shared" si="85"/>
        <v>431</v>
      </c>
      <c r="H452">
        <f>Summary!$E$44*(G452-0.5)</f>
        <v>3874.5</v>
      </c>
      <c r="I452" s="1">
        <f>Summary!$E$32-SUM('Crossing Event Calculation'!$J$22:$J451)</f>
        <v>0</v>
      </c>
      <c r="J452" s="1">
        <f t="shared" si="86"/>
        <v>0</v>
      </c>
      <c r="K452" s="27" t="str">
        <f>IF(G452&gt;Summary!$E$45,"",J452)</f>
        <v/>
      </c>
      <c r="N452">
        <f t="shared" si="87"/>
        <v>431</v>
      </c>
      <c r="O452">
        <f>Summary!$E$44*(N452-0.5)</f>
        <v>3874.5</v>
      </c>
      <c r="P452" s="1">
        <f>Summary!$E$32-SUM('Crossing Event Calculation'!$Q$22:$Q451)</f>
        <v>0</v>
      </c>
      <c r="Q452" s="1">
        <f t="shared" si="88"/>
        <v>0</v>
      </c>
      <c r="R452" s="27" t="str">
        <f>IF(N452&gt;Summary!$E$45,"",Q452)</f>
        <v/>
      </c>
      <c r="T452">
        <f t="shared" si="89"/>
        <v>431</v>
      </c>
      <c r="U452">
        <f>Summary!$E$44*(T452-0.5)</f>
        <v>3874.5</v>
      </c>
      <c r="V452" s="1">
        <f>Summary!$E$32-SUM('Crossing Event Calculation'!$W$22:$W451)</f>
        <v>1.9115390381685415E-9</v>
      </c>
      <c r="W452" s="1">
        <f t="shared" si="90"/>
        <v>8.6612664913066645E-11</v>
      </c>
      <c r="X452" s="27" t="str">
        <f>IF(T452&gt;Summary!$E$45,"",W452)</f>
        <v/>
      </c>
      <c r="AA452">
        <f t="shared" si="91"/>
        <v>431</v>
      </c>
      <c r="AB452">
        <f>Summary!$F$44*(AA452-0.5)</f>
        <v>3099.6</v>
      </c>
      <c r="AC452" s="1">
        <f>IF(Summary!F$41=1,0,Summary!$F$31*(Summary!$F$41)*(1-Summary!$F$41)^$A451)</f>
        <v>3.083375306812022E-43</v>
      </c>
      <c r="AD452" s="1" t="str">
        <f>IF(AA452&gt;Summary!$F$45,"",AC452)</f>
        <v/>
      </c>
      <c r="AG452">
        <f t="shared" si="92"/>
        <v>431</v>
      </c>
      <c r="AH452">
        <f>Summary!$F$44*(AG452-0.5)</f>
        <v>3099.6</v>
      </c>
      <c r="AI452" s="1">
        <f>Summary!$F$32-SUM('Crossing Event Calculation'!$AJ$22:$AJ451)</f>
        <v>0</v>
      </c>
      <c r="AJ452" s="1">
        <f t="shared" si="95"/>
        <v>0</v>
      </c>
      <c r="AK452" s="27" t="str">
        <f>IF(AG452&gt;Summary!$F$45,"",AJ452)</f>
        <v/>
      </c>
      <c r="AN452">
        <f t="shared" si="93"/>
        <v>431</v>
      </c>
      <c r="AO452">
        <f>Summary!$F$44*(AN452-0.5)</f>
        <v>3099.6</v>
      </c>
      <c r="AP452" s="1">
        <f>Summary!$F$32-SUM('Crossing Event Calculation'!$AQ$22:$AQ451)</f>
        <v>6.1918248306369605E-12</v>
      </c>
      <c r="AQ452" s="1">
        <f t="shared" si="96"/>
        <v>3.5960870137580338E-13</v>
      </c>
      <c r="AR452" s="27" t="str">
        <f>IF(AN452&gt;Summary!$F$45,"",AQ452)</f>
        <v/>
      </c>
      <c r="AT452">
        <f t="shared" si="94"/>
        <v>431</v>
      </c>
      <c r="AU452">
        <f>Summary!$F$44*(AT452-0.5)</f>
        <v>3099.6</v>
      </c>
      <c r="AV452" s="1">
        <f>Summary!$F$32-SUM('Crossing Event Calculation'!$AW$22:$AW451)</f>
        <v>5.034331827191707E-6</v>
      </c>
      <c r="AW452" s="1">
        <f t="shared" si="97"/>
        <v>1.3991734733761908E-7</v>
      </c>
      <c r="AX452" s="27" t="str">
        <f>IF(AT452&gt;Summary!$F$45,"",AW452)</f>
        <v/>
      </c>
    </row>
    <row r="453" spans="1:50">
      <c r="A453">
        <f t="shared" si="84"/>
        <v>432</v>
      </c>
      <c r="B453">
        <f>Summary!$E$44*(A453-0.5)</f>
        <v>3883.5</v>
      </c>
      <c r="C453" s="1">
        <f>IF(Summary!E$41=1,0,Summary!$E$31*(Summary!$E$41)*(1-Summary!$E$41)^$A452)</f>
        <v>2.1902005548251169E-43</v>
      </c>
      <c r="D453" s="1" t="str">
        <f>IF(A453&gt;Summary!$E$45,"",C453)</f>
        <v/>
      </c>
      <c r="G453">
        <f t="shared" si="85"/>
        <v>432</v>
      </c>
      <c r="H453">
        <f>Summary!$E$44*(G453-0.5)</f>
        <v>3883.5</v>
      </c>
      <c r="I453" s="1">
        <f>Summary!$E$32-SUM('Crossing Event Calculation'!$J$22:$J452)</f>
        <v>0</v>
      </c>
      <c r="J453" s="1">
        <f t="shared" si="86"/>
        <v>0</v>
      </c>
      <c r="K453" s="27" t="str">
        <f>IF(G453&gt;Summary!$E$45,"",J453)</f>
        <v/>
      </c>
      <c r="N453">
        <f t="shared" si="87"/>
        <v>432</v>
      </c>
      <c r="O453">
        <f>Summary!$E$44*(N453-0.5)</f>
        <v>3883.5</v>
      </c>
      <c r="P453" s="1">
        <f>Summary!$E$32-SUM('Crossing Event Calculation'!$Q$22:$Q452)</f>
        <v>0</v>
      </c>
      <c r="Q453" s="1">
        <f t="shared" si="88"/>
        <v>0</v>
      </c>
      <c r="R453" s="27" t="str">
        <f>IF(N453&gt;Summary!$E$45,"",Q453)</f>
        <v/>
      </c>
      <c r="T453">
        <f t="shared" si="89"/>
        <v>432</v>
      </c>
      <c r="U453">
        <f>Summary!$E$44*(T453-0.5)</f>
        <v>3883.5</v>
      </c>
      <c r="V453" s="1">
        <f>Summary!$E$32-SUM('Crossing Event Calculation'!$W$22:$W452)</f>
        <v>1.8249263211700395E-9</v>
      </c>
      <c r="W453" s="1">
        <f t="shared" si="90"/>
        <v>8.2688205048627252E-11</v>
      </c>
      <c r="X453" s="27" t="str">
        <f>IF(T453&gt;Summary!$E$45,"",W453)</f>
        <v/>
      </c>
      <c r="AA453">
        <f t="shared" si="91"/>
        <v>432</v>
      </c>
      <c r="AB453">
        <f>Summary!$F$44*(AA453-0.5)</f>
        <v>3106.7999999999997</v>
      </c>
      <c r="AC453" s="1">
        <f>IF(Summary!F$41=1,0,Summary!$F$31*(Summary!$F$41)*(1-Summary!$F$41)^$A452)</f>
        <v>2.4667002454496178E-43</v>
      </c>
      <c r="AD453" s="1" t="str">
        <f>IF(AA453&gt;Summary!$F$45,"",AC453)</f>
        <v/>
      </c>
      <c r="AG453">
        <f t="shared" si="92"/>
        <v>432</v>
      </c>
      <c r="AH453">
        <f>Summary!$F$44*(AG453-0.5)</f>
        <v>3106.7999999999997</v>
      </c>
      <c r="AI453" s="1">
        <f>Summary!$F$32-SUM('Crossing Event Calculation'!$AJ$22:$AJ452)</f>
        <v>0</v>
      </c>
      <c r="AJ453" s="1">
        <f t="shared" si="95"/>
        <v>0</v>
      </c>
      <c r="AK453" s="27" t="str">
        <f>IF(AG453&gt;Summary!$F$45,"",AJ453)</f>
        <v/>
      </c>
      <c r="AN453">
        <f t="shared" si="93"/>
        <v>432</v>
      </c>
      <c r="AO453">
        <f>Summary!$F$44*(AN453-0.5)</f>
        <v>3106.7999999999997</v>
      </c>
      <c r="AP453" s="1">
        <f>Summary!$F$32-SUM('Crossing Event Calculation'!$AQ$22:$AQ452)</f>
        <v>5.8322235929608723E-12</v>
      </c>
      <c r="AQ453" s="1">
        <f t="shared" si="96"/>
        <v>3.3872378656781668E-13</v>
      </c>
      <c r="AR453" s="27" t="str">
        <f>IF(AN453&gt;Summary!$F$45,"",AQ453)</f>
        <v/>
      </c>
      <c r="AT453">
        <f t="shared" si="94"/>
        <v>432</v>
      </c>
      <c r="AU453">
        <f>Summary!$F$44*(AT453-0.5)</f>
        <v>3106.7999999999997</v>
      </c>
      <c r="AV453" s="1">
        <f>Summary!$F$32-SUM('Crossing Event Calculation'!$AW$22:$AW452)</f>
        <v>4.8944144798168665E-6</v>
      </c>
      <c r="AW453" s="1">
        <f t="shared" si="97"/>
        <v>1.3602867556086725E-7</v>
      </c>
      <c r="AX453" s="27" t="str">
        <f>IF(AT453&gt;Summary!$F$45,"",AW453)</f>
        <v/>
      </c>
    </row>
    <row r="454" spans="1:50">
      <c r="A454">
        <f t="shared" si="84"/>
        <v>433</v>
      </c>
      <c r="B454">
        <f>Summary!$E$44*(A454-0.5)</f>
        <v>3892.5</v>
      </c>
      <c r="C454" s="1">
        <f>IF(Summary!E$41=1,0,Summary!$E$31*(Summary!$E$41)*(1-Summary!$E$41)^$A453)</f>
        <v>1.7521604438600941E-43</v>
      </c>
      <c r="D454" s="1" t="str">
        <f>IF(A454&gt;Summary!$E$45,"",C454)</f>
        <v/>
      </c>
      <c r="G454">
        <f t="shared" si="85"/>
        <v>433</v>
      </c>
      <c r="H454">
        <f>Summary!$E$44*(G454-0.5)</f>
        <v>3892.5</v>
      </c>
      <c r="I454" s="1">
        <f>Summary!$E$32-SUM('Crossing Event Calculation'!$J$22:$J453)</f>
        <v>0</v>
      </c>
      <c r="J454" s="1">
        <f t="shared" si="86"/>
        <v>0</v>
      </c>
      <c r="K454" s="27" t="str">
        <f>IF(G454&gt;Summary!$E$45,"",J454)</f>
        <v/>
      </c>
      <c r="N454">
        <f t="shared" si="87"/>
        <v>433</v>
      </c>
      <c r="O454">
        <f>Summary!$E$44*(N454-0.5)</f>
        <v>3892.5</v>
      </c>
      <c r="P454" s="1">
        <f>Summary!$E$32-SUM('Crossing Event Calculation'!$Q$22:$Q453)</f>
        <v>0</v>
      </c>
      <c r="Q454" s="1">
        <f t="shared" si="88"/>
        <v>0</v>
      </c>
      <c r="R454" s="27" t="str">
        <f>IF(N454&gt;Summary!$E$45,"",Q454)</f>
        <v/>
      </c>
      <c r="T454">
        <f t="shared" si="89"/>
        <v>433</v>
      </c>
      <c r="U454">
        <f>Summary!$E$44*(T454-0.5)</f>
        <v>3892.5</v>
      </c>
      <c r="V454" s="1">
        <f>Summary!$E$32-SUM('Crossing Event Calculation'!$W$22:$W453)</f>
        <v>1.7422381315412849E-9</v>
      </c>
      <c r="W454" s="1">
        <f t="shared" si="90"/>
        <v>7.8941567225606256E-11</v>
      </c>
      <c r="X454" s="27" t="str">
        <f>IF(T454&gt;Summary!$E$45,"",W454)</f>
        <v/>
      </c>
      <c r="AA454">
        <f t="shared" si="91"/>
        <v>433</v>
      </c>
      <c r="AB454">
        <f>Summary!$F$44*(AA454-0.5)</f>
        <v>3113.9999999999995</v>
      </c>
      <c r="AC454" s="1">
        <f>IF(Summary!F$41=1,0,Summary!$F$31*(Summary!$F$41)*(1-Summary!$F$41)^$A453)</f>
        <v>1.973360196359695E-43</v>
      </c>
      <c r="AD454" s="1" t="str">
        <f>IF(AA454&gt;Summary!$F$45,"",AC454)</f>
        <v/>
      </c>
      <c r="AG454">
        <f t="shared" si="92"/>
        <v>433</v>
      </c>
      <c r="AH454">
        <f>Summary!$F$44*(AG454-0.5)</f>
        <v>3113.9999999999995</v>
      </c>
      <c r="AI454" s="1">
        <f>Summary!$F$32-SUM('Crossing Event Calculation'!$AJ$22:$AJ453)</f>
        <v>0</v>
      </c>
      <c r="AJ454" s="1">
        <f t="shared" si="95"/>
        <v>0</v>
      </c>
      <c r="AK454" s="27" t="str">
        <f>IF(AG454&gt;Summary!$F$45,"",AJ454)</f>
        <v/>
      </c>
      <c r="AN454">
        <f t="shared" si="93"/>
        <v>433</v>
      </c>
      <c r="AO454">
        <f>Summary!$F$44*(AN454-0.5)</f>
        <v>3113.9999999999995</v>
      </c>
      <c r="AP454" s="1">
        <f>Summary!$F$32-SUM('Crossing Event Calculation'!$AQ$22:$AQ453)</f>
        <v>5.4934945481477371E-12</v>
      </c>
      <c r="AQ454" s="1">
        <f t="shared" si="96"/>
        <v>3.1905108663599593E-13</v>
      </c>
      <c r="AR454" s="27" t="str">
        <f>IF(AN454&gt;Summary!$F$45,"",AQ454)</f>
        <v/>
      </c>
      <c r="AT454">
        <f t="shared" si="94"/>
        <v>433</v>
      </c>
      <c r="AU454">
        <f>Summary!$F$44*(AT454-0.5)</f>
        <v>3113.9999999999995</v>
      </c>
      <c r="AV454" s="1">
        <f>Summary!$F$32-SUM('Crossing Event Calculation'!$AW$22:$AW453)</f>
        <v>4.7583858042710148E-6</v>
      </c>
      <c r="AW454" s="1">
        <f t="shared" si="97"/>
        <v>1.3224808022119888E-7</v>
      </c>
      <c r="AX454" s="27" t="str">
        <f>IF(AT454&gt;Summary!$F$45,"",AW454)</f>
        <v/>
      </c>
    </row>
    <row r="455" spans="1:50">
      <c r="A455">
        <f t="shared" si="84"/>
        <v>434</v>
      </c>
      <c r="B455">
        <f>Summary!$E$44*(A455-0.5)</f>
        <v>3901.5</v>
      </c>
      <c r="C455" s="1">
        <f>IF(Summary!E$41=1,0,Summary!$E$31*(Summary!$E$41)*(1-Summary!$E$41)^$A454)</f>
        <v>1.4017283550880755E-43</v>
      </c>
      <c r="D455" s="1" t="str">
        <f>IF(A455&gt;Summary!$E$45,"",C455)</f>
        <v/>
      </c>
      <c r="G455">
        <f t="shared" si="85"/>
        <v>434</v>
      </c>
      <c r="H455">
        <f>Summary!$E$44*(G455-0.5)</f>
        <v>3901.5</v>
      </c>
      <c r="I455" s="1">
        <f>Summary!$E$32-SUM('Crossing Event Calculation'!$J$22:$J454)</f>
        <v>0</v>
      </c>
      <c r="J455" s="1">
        <f t="shared" si="86"/>
        <v>0</v>
      </c>
      <c r="K455" s="27" t="str">
        <f>IF(G455&gt;Summary!$E$45,"",J455)</f>
        <v/>
      </c>
      <c r="N455">
        <f t="shared" si="87"/>
        <v>434</v>
      </c>
      <c r="O455">
        <f>Summary!$E$44*(N455-0.5)</f>
        <v>3901.5</v>
      </c>
      <c r="P455" s="1">
        <f>Summary!$E$32-SUM('Crossing Event Calculation'!$Q$22:$Q454)</f>
        <v>0</v>
      </c>
      <c r="Q455" s="1">
        <f t="shared" si="88"/>
        <v>0</v>
      </c>
      <c r="R455" s="27" t="str">
        <f>IF(N455&gt;Summary!$E$45,"",Q455)</f>
        <v/>
      </c>
      <c r="T455">
        <f t="shared" si="89"/>
        <v>434</v>
      </c>
      <c r="U455">
        <f>Summary!$E$44*(T455-0.5)</f>
        <v>3901.5</v>
      </c>
      <c r="V455" s="1">
        <f>Summary!$E$32-SUM('Crossing Event Calculation'!$W$22:$W454)</f>
        <v>1.6632966115537329E-9</v>
      </c>
      <c r="W455" s="1">
        <f t="shared" si="90"/>
        <v>7.53646926329948E-11</v>
      </c>
      <c r="X455" s="27" t="str">
        <f>IF(T455&gt;Summary!$E$45,"",W455)</f>
        <v/>
      </c>
      <c r="AA455">
        <f t="shared" si="91"/>
        <v>434</v>
      </c>
      <c r="AB455">
        <f>Summary!$F$44*(AA455-0.5)</f>
        <v>3121.2</v>
      </c>
      <c r="AC455" s="1">
        <f>IF(Summary!F$41=1,0,Summary!$F$31*(Summary!$F$41)*(1-Summary!$F$41)^$A454)</f>
        <v>1.5786881570877559E-43</v>
      </c>
      <c r="AD455" s="1" t="str">
        <f>IF(AA455&gt;Summary!$F$45,"",AC455)</f>
        <v/>
      </c>
      <c r="AG455">
        <f t="shared" si="92"/>
        <v>434</v>
      </c>
      <c r="AH455">
        <f>Summary!$F$44*(AG455-0.5)</f>
        <v>3121.2</v>
      </c>
      <c r="AI455" s="1">
        <f>Summary!$F$32-SUM('Crossing Event Calculation'!$AJ$22:$AJ454)</f>
        <v>0</v>
      </c>
      <c r="AJ455" s="1">
        <f t="shared" si="95"/>
        <v>0</v>
      </c>
      <c r="AK455" s="27" t="str">
        <f>IF(AG455&gt;Summary!$F$45,"",AJ455)</f>
        <v/>
      </c>
      <c r="AN455">
        <f t="shared" si="93"/>
        <v>434</v>
      </c>
      <c r="AO455">
        <f>Summary!$F$44*(AN455-0.5)</f>
        <v>3121.2</v>
      </c>
      <c r="AP455" s="1">
        <f>Summary!$F$32-SUM('Crossing Event Calculation'!$AQ$22:$AQ454)</f>
        <v>5.1744164508704671E-12</v>
      </c>
      <c r="AQ455" s="1">
        <f t="shared" si="96"/>
        <v>3.0051967411418244E-13</v>
      </c>
      <c r="AR455" s="27" t="str">
        <f>IF(AN455&gt;Summary!$F$45,"",AQ455)</f>
        <v/>
      </c>
      <c r="AT455">
        <f t="shared" si="94"/>
        <v>434</v>
      </c>
      <c r="AU455">
        <f>Summary!$F$44*(AT455-0.5)</f>
        <v>3121.2</v>
      </c>
      <c r="AV455" s="1">
        <f>Summary!$F$32-SUM('Crossing Event Calculation'!$AW$22:$AW454)</f>
        <v>4.6261377240064405E-6</v>
      </c>
      <c r="AW455" s="1">
        <f t="shared" si="97"/>
        <v>1.2857255758656283E-7</v>
      </c>
      <c r="AX455" s="27" t="str">
        <f>IF(AT455&gt;Summary!$F$45,"",AW455)</f>
        <v/>
      </c>
    </row>
    <row r="456" spans="1:50">
      <c r="A456">
        <f t="shared" si="84"/>
        <v>435</v>
      </c>
      <c r="B456">
        <f>Summary!$E$44*(A456-0.5)</f>
        <v>3910.5</v>
      </c>
      <c r="C456" s="1">
        <f>IF(Summary!E$41=1,0,Summary!$E$31*(Summary!$E$41)*(1-Summary!$E$41)^$A455)</f>
        <v>1.1213826840704602E-43</v>
      </c>
      <c r="D456" s="1" t="str">
        <f>IF(A456&gt;Summary!$E$45,"",C456)</f>
        <v/>
      </c>
      <c r="G456">
        <f t="shared" si="85"/>
        <v>435</v>
      </c>
      <c r="H456">
        <f>Summary!$E$44*(G456-0.5)</f>
        <v>3910.5</v>
      </c>
      <c r="I456" s="1">
        <f>Summary!$E$32-SUM('Crossing Event Calculation'!$J$22:$J455)</f>
        <v>0</v>
      </c>
      <c r="J456" s="1">
        <f t="shared" si="86"/>
        <v>0</v>
      </c>
      <c r="K456" s="27" t="str">
        <f>IF(G456&gt;Summary!$E$45,"",J456)</f>
        <v/>
      </c>
      <c r="N456">
        <f t="shared" si="87"/>
        <v>435</v>
      </c>
      <c r="O456">
        <f>Summary!$E$44*(N456-0.5)</f>
        <v>3910.5</v>
      </c>
      <c r="P456" s="1">
        <f>Summary!$E$32-SUM('Crossing Event Calculation'!$Q$22:$Q455)</f>
        <v>0</v>
      </c>
      <c r="Q456" s="1">
        <f t="shared" si="88"/>
        <v>0</v>
      </c>
      <c r="R456" s="27" t="str">
        <f>IF(N456&gt;Summary!$E$45,"",Q456)</f>
        <v/>
      </c>
      <c r="T456">
        <f t="shared" si="89"/>
        <v>435</v>
      </c>
      <c r="U456">
        <f>Summary!$E$44*(T456-0.5)</f>
        <v>3910.5</v>
      </c>
      <c r="V456" s="1">
        <f>Summary!$E$32-SUM('Crossing Event Calculation'!$W$22:$W455)</f>
        <v>1.5879318970846157E-9</v>
      </c>
      <c r="W456" s="1">
        <f t="shared" si="90"/>
        <v>7.1949884653537222E-11</v>
      </c>
      <c r="X456" s="27" t="str">
        <f>IF(T456&gt;Summary!$E$45,"",W456)</f>
        <v/>
      </c>
      <c r="AA456">
        <f t="shared" si="91"/>
        <v>435</v>
      </c>
      <c r="AB456">
        <f>Summary!$F$44*(AA456-0.5)</f>
        <v>3128.3999999999996</v>
      </c>
      <c r="AC456" s="1">
        <f>IF(Summary!F$41=1,0,Summary!$F$31*(Summary!$F$41)*(1-Summary!$F$41)^$A455)</f>
        <v>1.2629505256702047E-43</v>
      </c>
      <c r="AD456" s="1" t="str">
        <f>IF(AA456&gt;Summary!$F$45,"",AC456)</f>
        <v/>
      </c>
      <c r="AG456">
        <f t="shared" si="92"/>
        <v>435</v>
      </c>
      <c r="AH456">
        <f>Summary!$F$44*(AG456-0.5)</f>
        <v>3128.3999999999996</v>
      </c>
      <c r="AI456" s="1">
        <f>Summary!$F$32-SUM('Crossing Event Calculation'!$AJ$22:$AJ455)</f>
        <v>0</v>
      </c>
      <c r="AJ456" s="1">
        <f t="shared" si="95"/>
        <v>0</v>
      </c>
      <c r="AK456" s="27" t="str">
        <f>IF(AG456&gt;Summary!$F$45,"",AJ456)</f>
        <v/>
      </c>
      <c r="AN456">
        <f t="shared" si="93"/>
        <v>435</v>
      </c>
      <c r="AO456">
        <f>Summary!$F$44*(AN456-0.5)</f>
        <v>3128.3999999999996</v>
      </c>
      <c r="AP456" s="1">
        <f>Summary!$F$32-SUM('Crossing Event Calculation'!$AQ$22:$AQ455)</f>
        <v>4.8738790781044372E-12</v>
      </c>
      <c r="AQ456" s="1">
        <f t="shared" si="96"/>
        <v>2.8306506948768658E-13</v>
      </c>
      <c r="AR456" s="27" t="str">
        <f>IF(AN456&gt;Summary!$F$45,"",AQ456)</f>
        <v/>
      </c>
      <c r="AT456">
        <f t="shared" si="94"/>
        <v>435</v>
      </c>
      <c r="AU456">
        <f>Summary!$F$44*(AT456-0.5)</f>
        <v>3128.3999999999996</v>
      </c>
      <c r="AV456" s="1">
        <f>Summary!$F$32-SUM('Crossing Event Calculation'!$AW$22:$AW455)</f>
        <v>4.4975651664058702E-6</v>
      </c>
      <c r="AW456" s="1">
        <f t="shared" si="97"/>
        <v>1.2499918741205049E-7</v>
      </c>
      <c r="AX456" s="27" t="str">
        <f>IF(AT456&gt;Summary!$F$45,"",AW456)</f>
        <v/>
      </c>
    </row>
    <row r="457" spans="1:50">
      <c r="A457">
        <f t="shared" si="84"/>
        <v>436</v>
      </c>
      <c r="B457">
        <f>Summary!$E$44*(A457-0.5)</f>
        <v>3919.5</v>
      </c>
      <c r="C457" s="1">
        <f>IF(Summary!E$41=1,0,Summary!$E$31*(Summary!$E$41)*(1-Summary!$E$41)^$A456)</f>
        <v>8.9710614725636832E-44</v>
      </c>
      <c r="D457" s="1" t="str">
        <f>IF(A457&gt;Summary!$E$45,"",C457)</f>
        <v/>
      </c>
      <c r="G457">
        <f t="shared" si="85"/>
        <v>436</v>
      </c>
      <c r="H457">
        <f>Summary!$E$44*(G457-0.5)</f>
        <v>3919.5</v>
      </c>
      <c r="I457" s="1">
        <f>Summary!$E$32-SUM('Crossing Event Calculation'!$J$22:$J456)</f>
        <v>0</v>
      </c>
      <c r="J457" s="1">
        <f t="shared" si="86"/>
        <v>0</v>
      </c>
      <c r="K457" s="27" t="str">
        <f>IF(G457&gt;Summary!$E$45,"",J457)</f>
        <v/>
      </c>
      <c r="N457">
        <f t="shared" si="87"/>
        <v>436</v>
      </c>
      <c r="O457">
        <f>Summary!$E$44*(N457-0.5)</f>
        <v>3919.5</v>
      </c>
      <c r="P457" s="1">
        <f>Summary!$E$32-SUM('Crossing Event Calculation'!$Q$22:$Q456)</f>
        <v>0</v>
      </c>
      <c r="Q457" s="1">
        <f t="shared" si="88"/>
        <v>0</v>
      </c>
      <c r="R457" s="27" t="str">
        <f>IF(N457&gt;Summary!$E$45,"",Q457)</f>
        <v/>
      </c>
      <c r="T457">
        <f t="shared" si="89"/>
        <v>436</v>
      </c>
      <c r="U457">
        <f>Summary!$E$44*(T457-0.5)</f>
        <v>3919.5</v>
      </c>
      <c r="V457" s="1">
        <f>Summary!$E$32-SUM('Crossing Event Calculation'!$W$22:$W456)</f>
        <v>1.5159820065946406E-9</v>
      </c>
      <c r="W457" s="1">
        <f t="shared" si="90"/>
        <v>6.8689803833262284E-11</v>
      </c>
      <c r="X457" s="27" t="str">
        <f>IF(T457&gt;Summary!$E$45,"",W457)</f>
        <v/>
      </c>
      <c r="AA457">
        <f t="shared" si="91"/>
        <v>436</v>
      </c>
      <c r="AB457">
        <f>Summary!$F$44*(AA457-0.5)</f>
        <v>3135.6</v>
      </c>
      <c r="AC457" s="1">
        <f>IF(Summary!F$41=1,0,Summary!$F$31*(Summary!$F$41)*(1-Summary!$F$41)^$A456)</f>
        <v>1.0103604205361639E-43</v>
      </c>
      <c r="AD457" s="1" t="str">
        <f>IF(AA457&gt;Summary!$F$45,"",AC457)</f>
        <v/>
      </c>
      <c r="AG457">
        <f t="shared" si="92"/>
        <v>436</v>
      </c>
      <c r="AH457">
        <f>Summary!$F$44*(AG457-0.5)</f>
        <v>3135.6</v>
      </c>
      <c r="AI457" s="1">
        <f>Summary!$F$32-SUM('Crossing Event Calculation'!$AJ$22:$AJ456)</f>
        <v>0</v>
      </c>
      <c r="AJ457" s="1">
        <f t="shared" si="95"/>
        <v>0</v>
      </c>
      <c r="AK457" s="27" t="str">
        <f>IF(AG457&gt;Summary!$F$45,"",AJ457)</f>
        <v/>
      </c>
      <c r="AN457">
        <f t="shared" si="93"/>
        <v>436</v>
      </c>
      <c r="AO457">
        <f>Summary!$F$44*(AN457-0.5)</f>
        <v>3135.6</v>
      </c>
      <c r="AP457" s="1">
        <f>Summary!$F$32-SUM('Crossing Event Calculation'!$AQ$22:$AQ456)</f>
        <v>4.5907722068250223E-12</v>
      </c>
      <c r="AQ457" s="1">
        <f t="shared" si="96"/>
        <v>2.6662279324181871E-13</v>
      </c>
      <c r="AR457" s="27" t="str">
        <f>IF(AN457&gt;Summary!$F$45,"",AQ457)</f>
        <v/>
      </c>
      <c r="AT457">
        <f t="shared" si="94"/>
        <v>436</v>
      </c>
      <c r="AU457">
        <f>Summary!$F$44*(AT457-0.5)</f>
        <v>3135.6</v>
      </c>
      <c r="AV457" s="1">
        <f>Summary!$F$32-SUM('Crossing Event Calculation'!$AW$22:$AW456)</f>
        <v>4.3725659789606297E-6</v>
      </c>
      <c r="AW457" s="1">
        <f t="shared" si="97"/>
        <v>1.2152513061026592E-7</v>
      </c>
      <c r="AX457" s="27" t="str">
        <f>IF(AT457&gt;Summary!$F$45,"",AW457)</f>
        <v/>
      </c>
    </row>
    <row r="458" spans="1:50">
      <c r="A458">
        <f t="shared" si="84"/>
        <v>437</v>
      </c>
      <c r="B458">
        <f>Summary!$E$44*(A458-0.5)</f>
        <v>3928.5</v>
      </c>
      <c r="C458" s="1">
        <f>IF(Summary!E$41=1,0,Summary!$E$31*(Summary!$E$41)*(1-Summary!$E$41)^$A457)</f>
        <v>7.1768491780509493E-44</v>
      </c>
      <c r="D458" s="1" t="str">
        <f>IF(A458&gt;Summary!$E$45,"",C458)</f>
        <v/>
      </c>
      <c r="G458">
        <f t="shared" si="85"/>
        <v>437</v>
      </c>
      <c r="H458">
        <f>Summary!$E$44*(G458-0.5)</f>
        <v>3928.5</v>
      </c>
      <c r="I458" s="1">
        <f>Summary!$E$32-SUM('Crossing Event Calculation'!$J$22:$J457)</f>
        <v>0</v>
      </c>
      <c r="J458" s="1">
        <f t="shared" si="86"/>
        <v>0</v>
      </c>
      <c r="K458" s="27" t="str">
        <f>IF(G458&gt;Summary!$E$45,"",J458)</f>
        <v/>
      </c>
      <c r="N458">
        <f t="shared" si="87"/>
        <v>437</v>
      </c>
      <c r="O458">
        <f>Summary!$E$44*(N458-0.5)</f>
        <v>3928.5</v>
      </c>
      <c r="P458" s="1">
        <f>Summary!$E$32-SUM('Crossing Event Calculation'!$Q$22:$Q457)</f>
        <v>0</v>
      </c>
      <c r="Q458" s="1">
        <f t="shared" si="88"/>
        <v>0</v>
      </c>
      <c r="R458" s="27" t="str">
        <f>IF(N458&gt;Summary!$E$45,"",Q458)</f>
        <v/>
      </c>
      <c r="T458">
        <f t="shared" si="89"/>
        <v>437</v>
      </c>
      <c r="U458">
        <f>Summary!$E$44*(T458-0.5)</f>
        <v>3928.5</v>
      </c>
      <c r="V458" s="1">
        <f>Summary!$E$32-SUM('Crossing Event Calculation'!$W$22:$W457)</f>
        <v>1.4472921749941747E-9</v>
      </c>
      <c r="W458" s="1">
        <f t="shared" si="90"/>
        <v>6.5577437698670396E-11</v>
      </c>
      <c r="X458" s="27" t="str">
        <f>IF(T458&gt;Summary!$E$45,"",W458)</f>
        <v/>
      </c>
      <c r="AA458">
        <f t="shared" si="91"/>
        <v>437</v>
      </c>
      <c r="AB458">
        <f>Summary!$F$44*(AA458-0.5)</f>
        <v>3142.7999999999997</v>
      </c>
      <c r="AC458" s="1">
        <f>IF(Summary!F$41=1,0,Summary!$F$31*(Summary!$F$41)*(1-Summary!$F$41)^$A457)</f>
        <v>8.0828833642893143E-44</v>
      </c>
      <c r="AD458" s="1" t="str">
        <f>IF(AA458&gt;Summary!$F$45,"",AC458)</f>
        <v/>
      </c>
      <c r="AG458">
        <f t="shared" si="92"/>
        <v>437</v>
      </c>
      <c r="AH458">
        <f>Summary!$F$44*(AG458-0.5)</f>
        <v>3142.7999999999997</v>
      </c>
      <c r="AI458" s="1">
        <f>Summary!$F$32-SUM('Crossing Event Calculation'!$AJ$22:$AJ457)</f>
        <v>0</v>
      </c>
      <c r="AJ458" s="1">
        <f t="shared" si="95"/>
        <v>0</v>
      </c>
      <c r="AK458" s="27" t="str">
        <f>IF(AG458&gt;Summary!$F$45,"",AJ458)</f>
        <v/>
      </c>
      <c r="AN458">
        <f t="shared" si="93"/>
        <v>437</v>
      </c>
      <c r="AO458">
        <f>Summary!$F$44*(AN458-0.5)</f>
        <v>3142.7999999999997</v>
      </c>
      <c r="AP458" s="1">
        <f>Summary!$F$32-SUM('Crossing Event Calculation'!$AQ$22:$AQ457)</f>
        <v>4.3240966363100597E-12</v>
      </c>
      <c r="AQ458" s="1">
        <f t="shared" si="96"/>
        <v>2.5113481381335805E-13</v>
      </c>
      <c r="AR458" s="27" t="str">
        <f>IF(AN458&gt;Summary!$F$45,"",AQ458)</f>
        <v/>
      </c>
      <c r="AT458">
        <f t="shared" si="94"/>
        <v>437</v>
      </c>
      <c r="AU458">
        <f>Summary!$F$44*(AT458-0.5)</f>
        <v>3142.7999999999997</v>
      </c>
      <c r="AV458" s="1">
        <f>Summary!$F$32-SUM('Crossing Event Calculation'!$AW$22:$AW457)</f>
        <v>4.2510408483353856E-6</v>
      </c>
      <c r="AW458" s="1">
        <f t="shared" si="97"/>
        <v>1.1814762700192176E-7</v>
      </c>
      <c r="AX458" s="27" t="str">
        <f>IF(AT458&gt;Summary!$F$45,"",AW458)</f>
        <v/>
      </c>
    </row>
    <row r="459" spans="1:50">
      <c r="A459">
        <f t="shared" si="84"/>
        <v>438</v>
      </c>
      <c r="B459">
        <f>Summary!$E$44*(A459-0.5)</f>
        <v>3937.5</v>
      </c>
      <c r="C459" s="1">
        <f>IF(Summary!E$41=1,0,Summary!$E$31*(Summary!$E$41)*(1-Summary!$E$41)^$A458)</f>
        <v>5.7414793424407593E-44</v>
      </c>
      <c r="D459" s="1" t="str">
        <f>IF(A459&gt;Summary!$E$45,"",C459)</f>
        <v/>
      </c>
      <c r="G459">
        <f t="shared" si="85"/>
        <v>438</v>
      </c>
      <c r="H459">
        <f>Summary!$E$44*(G459-0.5)</f>
        <v>3937.5</v>
      </c>
      <c r="I459" s="1">
        <f>Summary!$E$32-SUM('Crossing Event Calculation'!$J$22:$J458)</f>
        <v>0</v>
      </c>
      <c r="J459" s="1">
        <f t="shared" si="86"/>
        <v>0</v>
      </c>
      <c r="K459" s="27" t="str">
        <f>IF(G459&gt;Summary!$E$45,"",J459)</f>
        <v/>
      </c>
      <c r="N459">
        <f t="shared" si="87"/>
        <v>438</v>
      </c>
      <c r="O459">
        <f>Summary!$E$44*(N459-0.5)</f>
        <v>3937.5</v>
      </c>
      <c r="P459" s="1">
        <f>Summary!$E$32-SUM('Crossing Event Calculation'!$Q$22:$Q458)</f>
        <v>0</v>
      </c>
      <c r="Q459" s="1">
        <f t="shared" si="88"/>
        <v>0</v>
      </c>
      <c r="R459" s="27" t="str">
        <f>IF(N459&gt;Summary!$E$45,"",Q459)</f>
        <v/>
      </c>
      <c r="T459">
        <f t="shared" si="89"/>
        <v>438</v>
      </c>
      <c r="U459">
        <f>Summary!$E$44*(T459-0.5)</f>
        <v>3937.5</v>
      </c>
      <c r="V459" s="1">
        <f>Summary!$E$32-SUM('Crossing Event Calculation'!$W$22:$W458)</f>
        <v>1.3817147426209431E-9</v>
      </c>
      <c r="W459" s="1">
        <f t="shared" si="90"/>
        <v>6.2606095726264803E-11</v>
      </c>
      <c r="X459" s="27" t="str">
        <f>IF(T459&gt;Summary!$E$45,"",W459)</f>
        <v/>
      </c>
      <c r="AA459">
        <f t="shared" si="91"/>
        <v>438</v>
      </c>
      <c r="AB459">
        <f>Summary!$F$44*(AA459-0.5)</f>
        <v>3149.9999999999995</v>
      </c>
      <c r="AC459" s="1">
        <f>IF(Summary!F$41=1,0,Summary!$F$31*(Summary!$F$41)*(1-Summary!$F$41)^$A458)</f>
        <v>6.4663066914314513E-44</v>
      </c>
      <c r="AD459" s="1" t="str">
        <f>IF(AA459&gt;Summary!$F$45,"",AC459)</f>
        <v/>
      </c>
      <c r="AG459">
        <f t="shared" si="92"/>
        <v>438</v>
      </c>
      <c r="AH459">
        <f>Summary!$F$44*(AG459-0.5)</f>
        <v>3149.9999999999995</v>
      </c>
      <c r="AI459" s="1">
        <f>Summary!$F$32-SUM('Crossing Event Calculation'!$AJ$22:$AJ458)</f>
        <v>0</v>
      </c>
      <c r="AJ459" s="1">
        <f t="shared" si="95"/>
        <v>0</v>
      </c>
      <c r="AK459" s="27" t="str">
        <f>IF(AG459&gt;Summary!$F$45,"",AJ459)</f>
        <v/>
      </c>
      <c r="AN459">
        <f t="shared" si="93"/>
        <v>438</v>
      </c>
      <c r="AO459">
        <f>Summary!$F$44*(AN459-0.5)</f>
        <v>3149.9999999999995</v>
      </c>
      <c r="AP459" s="1">
        <f>Summary!$F$32-SUM('Crossing Event Calculation'!$AQ$22:$AQ458)</f>
        <v>4.0729641881398493E-12</v>
      </c>
      <c r="AQ459" s="1">
        <f t="shared" si="96"/>
        <v>2.3654954759055286E-13</v>
      </c>
      <c r="AR459" s="27" t="str">
        <f>IF(AN459&gt;Summary!$F$45,"",AQ459)</f>
        <v/>
      </c>
      <c r="AT459">
        <f t="shared" si="94"/>
        <v>438</v>
      </c>
      <c r="AU459">
        <f>Summary!$F$44*(AT459-0.5)</f>
        <v>3149.9999999999995</v>
      </c>
      <c r="AV459" s="1">
        <f>Summary!$F$32-SUM('Crossing Event Calculation'!$AW$22:$AW458)</f>
        <v>4.1328932213202663E-6</v>
      </c>
      <c r="AW459" s="1">
        <f t="shared" si="97"/>
        <v>1.1486399311889039E-7</v>
      </c>
      <c r="AX459" s="27" t="str">
        <f>IF(AT459&gt;Summary!$F$45,"",AW459)</f>
        <v/>
      </c>
    </row>
    <row r="460" spans="1:50">
      <c r="A460">
        <f t="shared" si="84"/>
        <v>439</v>
      </c>
      <c r="B460">
        <f>Summary!$E$44*(A460-0.5)</f>
        <v>3946.5</v>
      </c>
      <c r="C460" s="1">
        <f>IF(Summary!E$41=1,0,Summary!$E$31*(Summary!$E$41)*(1-Summary!$E$41)^$A459)</f>
        <v>4.5931834739526078E-44</v>
      </c>
      <c r="D460" s="1" t="str">
        <f>IF(A460&gt;Summary!$E$45,"",C460)</f>
        <v/>
      </c>
      <c r="G460">
        <f t="shared" si="85"/>
        <v>439</v>
      </c>
      <c r="H460">
        <f>Summary!$E$44*(G460-0.5)</f>
        <v>3946.5</v>
      </c>
      <c r="I460" s="1">
        <f>Summary!$E$32-SUM('Crossing Event Calculation'!$J$22:$J459)</f>
        <v>0</v>
      </c>
      <c r="J460" s="1">
        <f t="shared" si="86"/>
        <v>0</v>
      </c>
      <c r="K460" s="27" t="str">
        <f>IF(G460&gt;Summary!$E$45,"",J460)</f>
        <v/>
      </c>
      <c r="N460">
        <f t="shared" si="87"/>
        <v>439</v>
      </c>
      <c r="O460">
        <f>Summary!$E$44*(N460-0.5)</f>
        <v>3946.5</v>
      </c>
      <c r="P460" s="1">
        <f>Summary!$E$32-SUM('Crossing Event Calculation'!$Q$22:$Q459)</f>
        <v>0</v>
      </c>
      <c r="Q460" s="1">
        <f t="shared" si="88"/>
        <v>0</v>
      </c>
      <c r="R460" s="27" t="str">
        <f>IF(N460&gt;Summary!$E$45,"",Q460)</f>
        <v/>
      </c>
      <c r="T460">
        <f t="shared" si="89"/>
        <v>439</v>
      </c>
      <c r="U460">
        <f>Summary!$E$44*(T460-0.5)</f>
        <v>3946.5</v>
      </c>
      <c r="V460" s="1">
        <f>Summary!$E$32-SUM('Crossing Event Calculation'!$W$22:$W459)</f>
        <v>1.3191086001285157E-9</v>
      </c>
      <c r="W460" s="1">
        <f t="shared" si="90"/>
        <v>5.9769384190207646E-11</v>
      </c>
      <c r="X460" s="27" t="str">
        <f>IF(T460&gt;Summary!$E$45,"",W460)</f>
        <v/>
      </c>
      <c r="AA460">
        <f t="shared" si="91"/>
        <v>439</v>
      </c>
      <c r="AB460">
        <f>Summary!$F$44*(AA460-0.5)</f>
        <v>3157.2</v>
      </c>
      <c r="AC460" s="1">
        <f>IF(Summary!F$41=1,0,Summary!$F$31*(Summary!$F$41)*(1-Summary!$F$41)^$A459)</f>
        <v>5.1730453531451618E-44</v>
      </c>
      <c r="AD460" s="1" t="str">
        <f>IF(AA460&gt;Summary!$F$45,"",AC460)</f>
        <v/>
      </c>
      <c r="AG460">
        <f t="shared" si="92"/>
        <v>439</v>
      </c>
      <c r="AH460">
        <f>Summary!$F$44*(AG460-0.5)</f>
        <v>3157.2</v>
      </c>
      <c r="AI460" s="1">
        <f>Summary!$F$32-SUM('Crossing Event Calculation'!$AJ$22:$AJ459)</f>
        <v>0</v>
      </c>
      <c r="AJ460" s="1">
        <f t="shared" si="95"/>
        <v>0</v>
      </c>
      <c r="AK460" s="27" t="str">
        <f>IF(AG460&gt;Summary!$F$45,"",AJ460)</f>
        <v/>
      </c>
      <c r="AN460">
        <f t="shared" si="93"/>
        <v>439</v>
      </c>
      <c r="AO460">
        <f>Summary!$F$44*(AN460-0.5)</f>
        <v>3157.2</v>
      </c>
      <c r="AP460" s="1">
        <f>Summary!$F$32-SUM('Crossing Event Calculation'!$AQ$22:$AQ459)</f>
        <v>3.8363756615922284E-12</v>
      </c>
      <c r="AQ460" s="1">
        <f t="shared" si="96"/>
        <v>2.2280896301018247E-13</v>
      </c>
      <c r="AR460" s="27" t="str">
        <f>IF(AN460&gt;Summary!$F$45,"",AQ460)</f>
        <v/>
      </c>
      <c r="AT460">
        <f t="shared" si="94"/>
        <v>439</v>
      </c>
      <c r="AU460">
        <f>Summary!$F$44*(AT460-0.5)</f>
        <v>3157.2</v>
      </c>
      <c r="AV460" s="1">
        <f>Summary!$F$32-SUM('Crossing Event Calculation'!$AW$22:$AW459)</f>
        <v>4.0180292282254726E-6</v>
      </c>
      <c r="AW460" s="1">
        <f t="shared" si="97"/>
        <v>1.1167162007513829E-7</v>
      </c>
      <c r="AX460" s="27" t="str">
        <f>IF(AT460&gt;Summary!$F$45,"",AW460)</f>
        <v/>
      </c>
    </row>
    <row r="461" spans="1:50">
      <c r="A461">
        <f t="shared" si="84"/>
        <v>440</v>
      </c>
      <c r="B461">
        <f>Summary!$E$44*(A461-0.5)</f>
        <v>3955.5</v>
      </c>
      <c r="C461" s="1">
        <f>IF(Summary!E$41=1,0,Summary!$E$31*(Summary!$E$41)*(1-Summary!$E$41)^$A460)</f>
        <v>3.6745467791620865E-44</v>
      </c>
      <c r="D461" s="1" t="str">
        <f>IF(A461&gt;Summary!$E$45,"",C461)</f>
        <v/>
      </c>
      <c r="G461">
        <f t="shared" si="85"/>
        <v>440</v>
      </c>
      <c r="H461">
        <f>Summary!$E$44*(G461-0.5)</f>
        <v>3955.5</v>
      </c>
      <c r="I461" s="1">
        <f>Summary!$E$32-SUM('Crossing Event Calculation'!$J$22:$J460)</f>
        <v>0</v>
      </c>
      <c r="J461" s="1">
        <f t="shared" si="86"/>
        <v>0</v>
      </c>
      <c r="K461" s="27" t="str">
        <f>IF(G461&gt;Summary!$E$45,"",J461)</f>
        <v/>
      </c>
      <c r="N461">
        <f t="shared" si="87"/>
        <v>440</v>
      </c>
      <c r="O461">
        <f>Summary!$E$44*(N461-0.5)</f>
        <v>3955.5</v>
      </c>
      <c r="P461" s="1">
        <f>Summary!$E$32-SUM('Crossing Event Calculation'!$Q$22:$Q460)</f>
        <v>0</v>
      </c>
      <c r="Q461" s="1">
        <f t="shared" si="88"/>
        <v>0</v>
      </c>
      <c r="R461" s="27" t="str">
        <f>IF(N461&gt;Summary!$E$45,"",Q461)</f>
        <v/>
      </c>
      <c r="T461">
        <f t="shared" si="89"/>
        <v>440</v>
      </c>
      <c r="U461">
        <f>Summary!$E$44*(T461-0.5)</f>
        <v>3955.5</v>
      </c>
      <c r="V461" s="1">
        <f>Summary!$E$32-SUM('Crossing Event Calculation'!$W$22:$W460)</f>
        <v>1.2593391884863081E-9</v>
      </c>
      <c r="W461" s="1">
        <f t="shared" si="90"/>
        <v>5.7061206162319919E-11</v>
      </c>
      <c r="X461" s="27" t="str">
        <f>IF(T461&gt;Summary!$E$45,"",W461)</f>
        <v/>
      </c>
      <c r="AA461">
        <f t="shared" si="91"/>
        <v>440</v>
      </c>
      <c r="AB461">
        <f>Summary!$F$44*(AA461-0.5)</f>
        <v>3164.3999999999996</v>
      </c>
      <c r="AC461" s="1">
        <f>IF(Summary!F$41=1,0,Summary!$F$31*(Summary!$F$41)*(1-Summary!$F$41)^$A460)</f>
        <v>4.1384362825161294E-44</v>
      </c>
      <c r="AD461" s="1" t="str">
        <f>IF(AA461&gt;Summary!$F$45,"",AC461)</f>
        <v/>
      </c>
      <c r="AG461">
        <f t="shared" si="92"/>
        <v>440</v>
      </c>
      <c r="AH461">
        <f>Summary!$F$44*(AG461-0.5)</f>
        <v>3164.3999999999996</v>
      </c>
      <c r="AI461" s="1">
        <f>Summary!$F$32-SUM('Crossing Event Calculation'!$AJ$22:$AJ460)</f>
        <v>0</v>
      </c>
      <c r="AJ461" s="1">
        <f t="shared" si="95"/>
        <v>0</v>
      </c>
      <c r="AK461" s="27" t="str">
        <f>IF(AG461&gt;Summary!$F$45,"",AJ461)</f>
        <v/>
      </c>
      <c r="AN461">
        <f t="shared" si="93"/>
        <v>440</v>
      </c>
      <c r="AO461">
        <f>Summary!$F$44*(AN461-0.5)</f>
        <v>3164.3999999999996</v>
      </c>
      <c r="AP461" s="1">
        <f>Summary!$F$32-SUM('Crossing Event Calculation'!$AQ$22:$AQ460)</f>
        <v>3.6135539005499595E-12</v>
      </c>
      <c r="AQ461" s="1">
        <f t="shared" si="96"/>
        <v>2.0986792441196408E-13</v>
      </c>
      <c r="AR461" s="27" t="str">
        <f>IF(AN461&gt;Summary!$F$45,"",AQ461)</f>
        <v/>
      </c>
      <c r="AT461">
        <f t="shared" si="94"/>
        <v>440</v>
      </c>
      <c r="AU461">
        <f>Summary!$F$44*(AT461-0.5)</f>
        <v>3164.3999999999996</v>
      </c>
      <c r="AV461" s="1">
        <f>Summary!$F$32-SUM('Crossing Event Calculation'!$AW$22:$AW460)</f>
        <v>3.9063576081632689E-6</v>
      </c>
      <c r="AW461" s="1">
        <f t="shared" si="97"/>
        <v>1.0856797149011564E-7</v>
      </c>
      <c r="AX461" s="27" t="str">
        <f>IF(AT461&gt;Summary!$F$45,"",AW461)</f>
        <v/>
      </c>
    </row>
    <row r="462" spans="1:50">
      <c r="A462">
        <f t="shared" si="84"/>
        <v>441</v>
      </c>
      <c r="B462">
        <f>Summary!$E$44*(A462-0.5)</f>
        <v>3964.5</v>
      </c>
      <c r="C462" s="1">
        <f>IF(Summary!E$41=1,0,Summary!$E$31*(Summary!$E$41)*(1-Summary!$E$41)^$A461)</f>
        <v>2.9396374233296696E-44</v>
      </c>
      <c r="D462" s="1" t="str">
        <f>IF(A462&gt;Summary!$E$45,"",C462)</f>
        <v/>
      </c>
      <c r="G462">
        <f t="shared" si="85"/>
        <v>441</v>
      </c>
      <c r="H462">
        <f>Summary!$E$44*(G462-0.5)</f>
        <v>3964.5</v>
      </c>
      <c r="I462" s="1">
        <f>Summary!$E$32-SUM('Crossing Event Calculation'!$J$22:$J461)</f>
        <v>0</v>
      </c>
      <c r="J462" s="1">
        <f t="shared" si="86"/>
        <v>0</v>
      </c>
      <c r="K462" s="27" t="str">
        <f>IF(G462&gt;Summary!$E$45,"",J462)</f>
        <v/>
      </c>
      <c r="N462">
        <f t="shared" si="87"/>
        <v>441</v>
      </c>
      <c r="O462">
        <f>Summary!$E$44*(N462-0.5)</f>
        <v>3964.5</v>
      </c>
      <c r="P462" s="1">
        <f>Summary!$E$32-SUM('Crossing Event Calculation'!$Q$22:$Q461)</f>
        <v>0</v>
      </c>
      <c r="Q462" s="1">
        <f t="shared" si="88"/>
        <v>0</v>
      </c>
      <c r="R462" s="27" t="str">
        <f>IF(N462&gt;Summary!$E$45,"",Q462)</f>
        <v/>
      </c>
      <c r="T462">
        <f t="shared" si="89"/>
        <v>441</v>
      </c>
      <c r="U462">
        <f>Summary!$E$44*(T462-0.5)</f>
        <v>3964.5</v>
      </c>
      <c r="V462" s="1">
        <f>Summary!$E$32-SUM('Crossing Event Calculation'!$W$22:$W461)</f>
        <v>1.2022779438680686E-9</v>
      </c>
      <c r="W462" s="1">
        <f t="shared" si="90"/>
        <v>5.4475736359737555E-11</v>
      </c>
      <c r="X462" s="27" t="str">
        <f>IF(T462&gt;Summary!$E$45,"",W462)</f>
        <v/>
      </c>
      <c r="AA462">
        <f t="shared" si="91"/>
        <v>441</v>
      </c>
      <c r="AB462">
        <f>Summary!$F$44*(AA462-0.5)</f>
        <v>3171.6</v>
      </c>
      <c r="AC462" s="1">
        <f>IF(Summary!F$41=1,0,Summary!$F$31*(Summary!$F$41)*(1-Summary!$F$41)^$A461)</f>
        <v>3.310749026012904E-44</v>
      </c>
      <c r="AD462" s="1" t="str">
        <f>IF(AA462&gt;Summary!$F$45,"",AC462)</f>
        <v/>
      </c>
      <c r="AG462">
        <f t="shared" si="92"/>
        <v>441</v>
      </c>
      <c r="AH462">
        <f>Summary!$F$44*(AG462-0.5)</f>
        <v>3171.6</v>
      </c>
      <c r="AI462" s="1">
        <f>Summary!$F$32-SUM('Crossing Event Calculation'!$AJ$22:$AJ461)</f>
        <v>0</v>
      </c>
      <c r="AJ462" s="1">
        <f t="shared" si="95"/>
        <v>0</v>
      </c>
      <c r="AK462" s="27" t="str">
        <f>IF(AG462&gt;Summary!$F$45,"",AJ462)</f>
        <v/>
      </c>
      <c r="AN462">
        <f t="shared" si="93"/>
        <v>441</v>
      </c>
      <c r="AO462">
        <f>Summary!$F$44*(AN462-0.5)</f>
        <v>3171.6</v>
      </c>
      <c r="AP462" s="1">
        <f>Summary!$F$32-SUM('Crossing Event Calculation'!$AQ$22:$AQ461)</f>
        <v>3.4037217488958049E-12</v>
      </c>
      <c r="AQ462" s="1">
        <f t="shared" si="96"/>
        <v>1.9768129613561492E-13</v>
      </c>
      <c r="AR462" s="27" t="str">
        <f>IF(AN462&gt;Summary!$F$45,"",AQ462)</f>
        <v/>
      </c>
      <c r="AT462">
        <f t="shared" si="94"/>
        <v>441</v>
      </c>
      <c r="AU462">
        <f>Summary!$F$44*(AT462-0.5)</f>
        <v>3171.6</v>
      </c>
      <c r="AV462" s="1">
        <f>Summary!$F$32-SUM('Crossing Event Calculation'!$AW$22:$AW461)</f>
        <v>3.7977896366614416E-6</v>
      </c>
      <c r="AW462" s="1">
        <f t="shared" si="97"/>
        <v>1.055505814769437E-7</v>
      </c>
      <c r="AX462" s="27" t="str">
        <f>IF(AT462&gt;Summary!$F$45,"",AW462)</f>
        <v/>
      </c>
    </row>
    <row r="463" spans="1:50">
      <c r="A463">
        <f t="shared" si="84"/>
        <v>442</v>
      </c>
      <c r="B463">
        <f>Summary!$E$44*(A463-0.5)</f>
        <v>3973.5</v>
      </c>
      <c r="C463" s="1">
        <f>IF(Summary!E$41=1,0,Summary!$E$31*(Summary!$E$41)*(1-Summary!$E$41)^$A462)</f>
        <v>2.3517099386637353E-44</v>
      </c>
      <c r="D463" s="1" t="str">
        <f>IF(A463&gt;Summary!$E$45,"",C463)</f>
        <v/>
      </c>
      <c r="G463">
        <f t="shared" si="85"/>
        <v>442</v>
      </c>
      <c r="H463">
        <f>Summary!$E$44*(G463-0.5)</f>
        <v>3973.5</v>
      </c>
      <c r="I463" s="1">
        <f>Summary!$E$32-SUM('Crossing Event Calculation'!$J$22:$J462)</f>
        <v>0</v>
      </c>
      <c r="J463" s="1">
        <f t="shared" si="86"/>
        <v>0</v>
      </c>
      <c r="K463" s="27" t="str">
        <f>IF(G463&gt;Summary!$E$45,"",J463)</f>
        <v/>
      </c>
      <c r="N463">
        <f t="shared" si="87"/>
        <v>442</v>
      </c>
      <c r="O463">
        <f>Summary!$E$44*(N463-0.5)</f>
        <v>3973.5</v>
      </c>
      <c r="P463" s="1">
        <f>Summary!$E$32-SUM('Crossing Event Calculation'!$Q$22:$Q462)</f>
        <v>0</v>
      </c>
      <c r="Q463" s="1">
        <f t="shared" si="88"/>
        <v>0</v>
      </c>
      <c r="R463" s="27" t="str">
        <f>IF(N463&gt;Summary!$E$45,"",Q463)</f>
        <v/>
      </c>
      <c r="T463">
        <f t="shared" si="89"/>
        <v>442</v>
      </c>
      <c r="U463">
        <f>Summary!$E$44*(T463-0.5)</f>
        <v>3973.5</v>
      </c>
      <c r="V463" s="1">
        <f>Summary!$E$32-SUM('Crossing Event Calculation'!$W$22:$W462)</f>
        <v>1.1478021866295762E-9</v>
      </c>
      <c r="W463" s="1">
        <f t="shared" si="90"/>
        <v>5.2007416114442575E-11</v>
      </c>
      <c r="X463" s="27" t="str">
        <f>IF(T463&gt;Summary!$E$45,"",W463)</f>
        <v/>
      </c>
      <c r="AA463">
        <f t="shared" si="91"/>
        <v>442</v>
      </c>
      <c r="AB463">
        <f>Summary!$F$44*(AA463-0.5)</f>
        <v>3178.7999999999997</v>
      </c>
      <c r="AC463" s="1">
        <f>IF(Summary!F$41=1,0,Summary!$F$31*(Summary!$F$41)*(1-Summary!$F$41)^$A462)</f>
        <v>2.6485992208103228E-44</v>
      </c>
      <c r="AD463" s="1" t="str">
        <f>IF(AA463&gt;Summary!$F$45,"",AC463)</f>
        <v/>
      </c>
      <c r="AG463">
        <f t="shared" si="92"/>
        <v>442</v>
      </c>
      <c r="AH463">
        <f>Summary!$F$44*(AG463-0.5)</f>
        <v>3178.7999999999997</v>
      </c>
      <c r="AI463" s="1">
        <f>Summary!$F$32-SUM('Crossing Event Calculation'!$AJ$22:$AJ462)</f>
        <v>0</v>
      </c>
      <c r="AJ463" s="1">
        <f t="shared" si="95"/>
        <v>0</v>
      </c>
      <c r="AK463" s="27" t="str">
        <f>IF(AG463&gt;Summary!$F$45,"",AJ463)</f>
        <v/>
      </c>
      <c r="AN463">
        <f t="shared" si="93"/>
        <v>442</v>
      </c>
      <c r="AO463">
        <f>Summary!$F$44*(AN463-0.5)</f>
        <v>3178.7999999999997</v>
      </c>
      <c r="AP463" s="1">
        <f>Summary!$F$32-SUM('Crossing Event Calculation'!$AQ$22:$AQ462)</f>
        <v>3.2059910282100645E-12</v>
      </c>
      <c r="AQ463" s="1">
        <f t="shared" si="96"/>
        <v>1.8619749456938328E-13</v>
      </c>
      <c r="AR463" s="27" t="str">
        <f>IF(AN463&gt;Summary!$F$45,"",AQ463)</f>
        <v/>
      </c>
      <c r="AT463">
        <f t="shared" si="94"/>
        <v>442</v>
      </c>
      <c r="AU463">
        <f>Summary!$F$44*(AT463-0.5)</f>
        <v>3178.7999999999997</v>
      </c>
      <c r="AV463" s="1">
        <f>Summary!$F$32-SUM('Crossing Event Calculation'!$AW$22:$AW462)</f>
        <v>3.6922390551641371E-6</v>
      </c>
      <c r="AW463" s="1">
        <f t="shared" si="97"/>
        <v>1.0261705268305722E-7</v>
      </c>
      <c r="AX463" s="27" t="str">
        <f>IF(AT463&gt;Summary!$F$45,"",AW463)</f>
        <v/>
      </c>
    </row>
    <row r="464" spans="1:50">
      <c r="A464">
        <f t="shared" si="84"/>
        <v>443</v>
      </c>
      <c r="B464">
        <f>Summary!$E$44*(A464-0.5)</f>
        <v>3982.5</v>
      </c>
      <c r="C464" s="1">
        <f>IF(Summary!E$41=1,0,Summary!$E$31*(Summary!$E$41)*(1-Summary!$E$41)^$A463)</f>
        <v>1.8813679509309888E-44</v>
      </c>
      <c r="D464" s="1" t="str">
        <f>IF(A464&gt;Summary!$E$45,"",C464)</f>
        <v/>
      </c>
      <c r="G464">
        <f t="shared" si="85"/>
        <v>443</v>
      </c>
      <c r="H464">
        <f>Summary!$E$44*(G464-0.5)</f>
        <v>3982.5</v>
      </c>
      <c r="I464" s="1">
        <f>Summary!$E$32-SUM('Crossing Event Calculation'!$J$22:$J463)</f>
        <v>0</v>
      </c>
      <c r="J464" s="1">
        <f t="shared" si="86"/>
        <v>0</v>
      </c>
      <c r="K464" s="27" t="str">
        <f>IF(G464&gt;Summary!$E$45,"",J464)</f>
        <v/>
      </c>
      <c r="N464">
        <f t="shared" si="87"/>
        <v>443</v>
      </c>
      <c r="O464">
        <f>Summary!$E$44*(N464-0.5)</f>
        <v>3982.5</v>
      </c>
      <c r="P464" s="1">
        <f>Summary!$E$32-SUM('Crossing Event Calculation'!$Q$22:$Q463)</f>
        <v>0</v>
      </c>
      <c r="Q464" s="1">
        <f t="shared" si="88"/>
        <v>0</v>
      </c>
      <c r="R464" s="27" t="str">
        <f>IF(N464&gt;Summary!$E$45,"",Q464)</f>
        <v/>
      </c>
      <c r="T464">
        <f t="shared" si="89"/>
        <v>443</v>
      </c>
      <c r="U464">
        <f>Summary!$E$44*(T464-0.5)</f>
        <v>3982.5</v>
      </c>
      <c r="V464" s="1">
        <f>Summary!$E$32-SUM('Crossing Event Calculation'!$W$22:$W463)</f>
        <v>1.0957947882417329E-9</v>
      </c>
      <c r="W464" s="1">
        <f t="shared" si="90"/>
        <v>4.965093828185673E-11</v>
      </c>
      <c r="X464" s="27" t="str">
        <f>IF(T464&gt;Summary!$E$45,"",W464)</f>
        <v/>
      </c>
      <c r="AA464">
        <f t="shared" si="91"/>
        <v>443</v>
      </c>
      <c r="AB464">
        <f>Summary!$F$44*(AA464-0.5)</f>
        <v>3185.9999999999995</v>
      </c>
      <c r="AC464" s="1">
        <f>IF(Summary!F$41=1,0,Summary!$F$31*(Summary!$F$41)*(1-Summary!$F$41)^$A463)</f>
        <v>2.1188793766482589E-44</v>
      </c>
      <c r="AD464" s="1" t="str">
        <f>IF(AA464&gt;Summary!$F$45,"",AC464)</f>
        <v/>
      </c>
      <c r="AG464">
        <f t="shared" si="92"/>
        <v>443</v>
      </c>
      <c r="AH464">
        <f>Summary!$F$44*(AG464-0.5)</f>
        <v>3185.9999999999995</v>
      </c>
      <c r="AI464" s="1">
        <f>Summary!$F$32-SUM('Crossing Event Calculation'!$AJ$22:$AJ463)</f>
        <v>0</v>
      </c>
      <c r="AJ464" s="1">
        <f t="shared" si="95"/>
        <v>0</v>
      </c>
      <c r="AK464" s="27" t="str">
        <f>IF(AG464&gt;Summary!$F$45,"",AJ464)</f>
        <v/>
      </c>
      <c r="AN464">
        <f t="shared" si="93"/>
        <v>443</v>
      </c>
      <c r="AO464">
        <f>Summary!$F$44*(AN464-0.5)</f>
        <v>3185.9999999999995</v>
      </c>
      <c r="AP464" s="1">
        <f>Summary!$F$32-SUM('Crossing Event Calculation'!$AQ$22:$AQ463)</f>
        <v>3.0198066269804258E-12</v>
      </c>
      <c r="AQ464" s="1">
        <f t="shared" si="96"/>
        <v>1.7538427995592428E-13</v>
      </c>
      <c r="AR464" s="27" t="str">
        <f>IF(AN464&gt;Summary!$F$45,"",AQ464)</f>
        <v/>
      </c>
      <c r="AT464">
        <f t="shared" si="94"/>
        <v>443</v>
      </c>
      <c r="AU464">
        <f>Summary!$F$44*(AT464-0.5)</f>
        <v>3185.9999999999995</v>
      </c>
      <c r="AV464" s="1">
        <f>Summary!$F$32-SUM('Crossing Event Calculation'!$AW$22:$AW463)</f>
        <v>3.589622002531101E-6</v>
      </c>
      <c r="AW464" s="1">
        <f t="shared" si="97"/>
        <v>9.9765054386387821E-8</v>
      </c>
      <c r="AX464" s="27" t="str">
        <f>IF(AT464&gt;Summary!$F$45,"",AW464)</f>
        <v/>
      </c>
    </row>
    <row r="465" spans="1:50">
      <c r="A465">
        <f t="shared" si="84"/>
        <v>444</v>
      </c>
      <c r="B465">
        <f>Summary!$E$44*(A465-0.5)</f>
        <v>3991.5</v>
      </c>
      <c r="C465" s="1">
        <f>IF(Summary!E$41=1,0,Summary!$E$31*(Summary!$E$41)*(1-Summary!$E$41)^$A464)</f>
        <v>1.5050943607447912E-44</v>
      </c>
      <c r="D465" s="1" t="str">
        <f>IF(A465&gt;Summary!$E$45,"",C465)</f>
        <v/>
      </c>
      <c r="G465">
        <f t="shared" si="85"/>
        <v>444</v>
      </c>
      <c r="H465">
        <f>Summary!$E$44*(G465-0.5)</f>
        <v>3991.5</v>
      </c>
      <c r="I465" s="1">
        <f>Summary!$E$32-SUM('Crossing Event Calculation'!$J$22:$J464)</f>
        <v>0</v>
      </c>
      <c r="J465" s="1">
        <f t="shared" si="86"/>
        <v>0</v>
      </c>
      <c r="K465" s="27" t="str">
        <f>IF(G465&gt;Summary!$E$45,"",J465)</f>
        <v/>
      </c>
      <c r="N465">
        <f t="shared" si="87"/>
        <v>444</v>
      </c>
      <c r="O465">
        <f>Summary!$E$44*(N465-0.5)</f>
        <v>3991.5</v>
      </c>
      <c r="P465" s="1">
        <f>Summary!$E$32-SUM('Crossing Event Calculation'!$Q$22:$Q464)</f>
        <v>0</v>
      </c>
      <c r="Q465" s="1">
        <f t="shared" si="88"/>
        <v>0</v>
      </c>
      <c r="R465" s="27" t="str">
        <f>IF(N465&gt;Summary!$E$45,"",Q465)</f>
        <v/>
      </c>
      <c r="T465">
        <f t="shared" si="89"/>
        <v>444</v>
      </c>
      <c r="U465">
        <f>Summary!$E$44*(T465-0.5)</f>
        <v>3991.5</v>
      </c>
      <c r="V465" s="1">
        <f>Summary!$E$32-SUM('Crossing Event Calculation'!$W$22:$W464)</f>
        <v>1.0461438382236565E-9</v>
      </c>
      <c r="W465" s="1">
        <f t="shared" si="90"/>
        <v>4.7401232149435121E-11</v>
      </c>
      <c r="X465" s="27" t="str">
        <f>IF(T465&gt;Summary!$E$45,"",W465)</f>
        <v/>
      </c>
      <c r="AA465">
        <f t="shared" si="91"/>
        <v>444</v>
      </c>
      <c r="AB465">
        <f>Summary!$F$44*(AA465-0.5)</f>
        <v>3193.2</v>
      </c>
      <c r="AC465" s="1">
        <f>IF(Summary!F$41=1,0,Summary!$F$31*(Summary!$F$41)*(1-Summary!$F$41)^$A464)</f>
        <v>1.6951035013186073E-44</v>
      </c>
      <c r="AD465" s="1" t="str">
        <f>IF(AA465&gt;Summary!$F$45,"",AC465)</f>
        <v/>
      </c>
      <c r="AG465">
        <f t="shared" si="92"/>
        <v>444</v>
      </c>
      <c r="AH465">
        <f>Summary!$F$44*(AG465-0.5)</f>
        <v>3193.2</v>
      </c>
      <c r="AI465" s="1">
        <f>Summary!$F$32-SUM('Crossing Event Calculation'!$AJ$22:$AJ464)</f>
        <v>0</v>
      </c>
      <c r="AJ465" s="1">
        <f t="shared" si="95"/>
        <v>0</v>
      </c>
      <c r="AK465" s="27" t="str">
        <f>IF(AG465&gt;Summary!$F$45,"",AJ465)</f>
        <v/>
      </c>
      <c r="AN465">
        <f t="shared" si="93"/>
        <v>444</v>
      </c>
      <c r="AO465">
        <f>Summary!$F$44*(AN465-0.5)</f>
        <v>3193.2</v>
      </c>
      <c r="AP465" s="1">
        <f>Summary!$F$32-SUM('Crossing Event Calculation'!$AQ$22:$AQ464)</f>
        <v>2.8443913890896511E-12</v>
      </c>
      <c r="AQ465" s="1">
        <f t="shared" si="96"/>
        <v>1.6519651663495514E-13</v>
      </c>
      <c r="AR465" s="27" t="str">
        <f>IF(AN465&gt;Summary!$F$45,"",AQ465)</f>
        <v/>
      </c>
      <c r="AT465">
        <f t="shared" si="94"/>
        <v>444</v>
      </c>
      <c r="AU465">
        <f>Summary!$F$44*(AT465-0.5)</f>
        <v>3193.2</v>
      </c>
      <c r="AV465" s="1">
        <f>Summary!$F$32-SUM('Crossing Event Calculation'!$AW$22:$AW464)</f>
        <v>3.48985694809123E-6</v>
      </c>
      <c r="AW465" s="1">
        <f t="shared" si="97"/>
        <v>9.699232063474584E-8</v>
      </c>
      <c r="AX465" s="27" t="str">
        <f>IF(AT465&gt;Summary!$F$45,"",AW465)</f>
        <v/>
      </c>
    </row>
    <row r="466" spans="1:50">
      <c r="A466">
        <f t="shared" si="84"/>
        <v>445</v>
      </c>
      <c r="B466">
        <f>Summary!$E$44*(A466-0.5)</f>
        <v>4000.5</v>
      </c>
      <c r="C466" s="1">
        <f>IF(Summary!E$41=1,0,Summary!$E$31*(Summary!$E$41)*(1-Summary!$E$41)^$A465)</f>
        <v>1.2040754885958335E-44</v>
      </c>
      <c r="D466" s="1" t="str">
        <f>IF(A466&gt;Summary!$E$45,"",C466)</f>
        <v/>
      </c>
      <c r="G466">
        <f t="shared" si="85"/>
        <v>445</v>
      </c>
      <c r="H466">
        <f>Summary!$E$44*(G466-0.5)</f>
        <v>4000.5</v>
      </c>
      <c r="I466" s="1">
        <f>Summary!$E$32-SUM('Crossing Event Calculation'!$J$22:$J465)</f>
        <v>0</v>
      </c>
      <c r="J466" s="1">
        <f t="shared" si="86"/>
        <v>0</v>
      </c>
      <c r="K466" s="27" t="str">
        <f>IF(G466&gt;Summary!$E$45,"",J466)</f>
        <v/>
      </c>
      <c r="N466">
        <f t="shared" si="87"/>
        <v>445</v>
      </c>
      <c r="O466">
        <f>Summary!$E$44*(N466-0.5)</f>
        <v>4000.5</v>
      </c>
      <c r="P466" s="1">
        <f>Summary!$E$32-SUM('Crossing Event Calculation'!$Q$22:$Q465)</f>
        <v>0</v>
      </c>
      <c r="Q466" s="1">
        <f t="shared" si="88"/>
        <v>0</v>
      </c>
      <c r="R466" s="27" t="str">
        <f>IF(N466&gt;Summary!$E$45,"",Q466)</f>
        <v/>
      </c>
      <c r="T466">
        <f t="shared" si="89"/>
        <v>445</v>
      </c>
      <c r="U466">
        <f>Summary!$E$44*(T466-0.5)</f>
        <v>4000.5</v>
      </c>
      <c r="V466" s="1">
        <f>Summary!$E$32-SUM('Crossing Event Calculation'!$W$22:$W465)</f>
        <v>9.9874264414268055E-10</v>
      </c>
      <c r="W466" s="1">
        <f t="shared" si="90"/>
        <v>4.5253463436666191E-11</v>
      </c>
      <c r="X466" s="27" t="str">
        <f>IF(T466&gt;Summary!$E$45,"",W466)</f>
        <v/>
      </c>
      <c r="AA466">
        <f t="shared" si="91"/>
        <v>445</v>
      </c>
      <c r="AB466">
        <f>Summary!$F$44*(AA466-0.5)</f>
        <v>3200.3999999999996</v>
      </c>
      <c r="AC466" s="1">
        <f>IF(Summary!F$41=1,0,Summary!$F$31*(Summary!$F$41)*(1-Summary!$F$41)^$A465)</f>
        <v>1.3560828010548863E-44</v>
      </c>
      <c r="AD466" s="1" t="str">
        <f>IF(AA466&gt;Summary!$F$45,"",AC466)</f>
        <v/>
      </c>
      <c r="AG466">
        <f t="shared" si="92"/>
        <v>445</v>
      </c>
      <c r="AH466">
        <f>Summary!$F$44*(AG466-0.5)</f>
        <v>3200.3999999999996</v>
      </c>
      <c r="AI466" s="1">
        <f>Summary!$F$32-SUM('Crossing Event Calculation'!$AJ$22:$AJ465)</f>
        <v>0</v>
      </c>
      <c r="AJ466" s="1">
        <f t="shared" si="95"/>
        <v>0</v>
      </c>
      <c r="AK466" s="27" t="str">
        <f>IF(AG466&gt;Summary!$F$45,"",AJ466)</f>
        <v/>
      </c>
      <c r="AN466">
        <f t="shared" si="93"/>
        <v>445</v>
      </c>
      <c r="AO466">
        <f>Summary!$F$44*(AN466-0.5)</f>
        <v>3200.3999999999996</v>
      </c>
      <c r="AP466" s="1">
        <f>Summary!$F$32-SUM('Crossing Event Calculation'!$AQ$22:$AQ465)</f>
        <v>2.6791902030254278E-12</v>
      </c>
      <c r="AQ466" s="1">
        <f t="shared" si="96"/>
        <v>1.5560196484913105E-13</v>
      </c>
      <c r="AR466" s="27" t="str">
        <f>IF(AN466&gt;Summary!$F$45,"",AQ466)</f>
        <v/>
      </c>
      <c r="AT466">
        <f t="shared" si="94"/>
        <v>445</v>
      </c>
      <c r="AU466">
        <f>Summary!$F$44*(AT466-0.5)</f>
        <v>3200.3999999999996</v>
      </c>
      <c r="AV466" s="1">
        <f>Summary!$F$32-SUM('Crossing Event Calculation'!$AW$22:$AW465)</f>
        <v>3.3928646274716812E-6</v>
      </c>
      <c r="AW466" s="1">
        <f t="shared" si="97"/>
        <v>9.4296648462342102E-8</v>
      </c>
      <c r="AX466" s="27" t="str">
        <f>IF(AT466&gt;Summary!$F$45,"",AW466)</f>
        <v/>
      </c>
    </row>
    <row r="467" spans="1:50">
      <c r="A467">
        <f t="shared" si="84"/>
        <v>446</v>
      </c>
      <c r="B467">
        <f>Summary!$E$44*(A467-0.5)</f>
        <v>4009.5</v>
      </c>
      <c r="C467" s="1">
        <f>IF(Summary!E$41=1,0,Summary!$E$31*(Summary!$E$41)*(1-Summary!$E$41)^$A466)</f>
        <v>9.6326039087666676E-45</v>
      </c>
      <c r="D467" s="1" t="str">
        <f>IF(A467&gt;Summary!$E$45,"",C467)</f>
        <v/>
      </c>
      <c r="G467">
        <f t="shared" si="85"/>
        <v>446</v>
      </c>
      <c r="H467">
        <f>Summary!$E$44*(G467-0.5)</f>
        <v>4009.5</v>
      </c>
      <c r="I467" s="1">
        <f>Summary!$E$32-SUM('Crossing Event Calculation'!$J$22:$J466)</f>
        <v>0</v>
      </c>
      <c r="J467" s="1">
        <f t="shared" si="86"/>
        <v>0</v>
      </c>
      <c r="K467" s="27" t="str">
        <f>IF(G467&gt;Summary!$E$45,"",J467)</f>
        <v/>
      </c>
      <c r="N467">
        <f t="shared" si="87"/>
        <v>446</v>
      </c>
      <c r="O467">
        <f>Summary!$E$44*(N467-0.5)</f>
        <v>4009.5</v>
      </c>
      <c r="P467" s="1">
        <f>Summary!$E$32-SUM('Crossing Event Calculation'!$Q$22:$Q466)</f>
        <v>0</v>
      </c>
      <c r="Q467" s="1">
        <f t="shared" si="88"/>
        <v>0</v>
      </c>
      <c r="R467" s="27" t="str">
        <f>IF(N467&gt;Summary!$E$45,"",Q467)</f>
        <v/>
      </c>
      <c r="T467">
        <f t="shared" si="89"/>
        <v>446</v>
      </c>
      <c r="U467">
        <f>Summary!$E$44*(T467-0.5)</f>
        <v>4009.5</v>
      </c>
      <c r="V467" s="1">
        <f>Summary!$E$32-SUM('Crossing Event Calculation'!$W$22:$W466)</f>
        <v>9.5348917650284193E-10</v>
      </c>
      <c r="W467" s="1">
        <f t="shared" si="90"/>
        <v>4.3203009142727748E-11</v>
      </c>
      <c r="X467" s="27" t="str">
        <f>IF(T467&gt;Summary!$E$45,"",W467)</f>
        <v/>
      </c>
      <c r="AA467">
        <f t="shared" si="91"/>
        <v>446</v>
      </c>
      <c r="AB467">
        <f>Summary!$F$44*(AA467-0.5)</f>
        <v>3207.6</v>
      </c>
      <c r="AC467" s="1">
        <f>IF(Summary!F$41=1,0,Summary!$F$31*(Summary!$F$41)*(1-Summary!$F$41)^$A466)</f>
        <v>1.0848662408439091E-44</v>
      </c>
      <c r="AD467" s="1" t="str">
        <f>IF(AA467&gt;Summary!$F$45,"",AC467)</f>
        <v/>
      </c>
      <c r="AG467">
        <f t="shared" si="92"/>
        <v>446</v>
      </c>
      <c r="AH467">
        <f>Summary!$F$44*(AG467-0.5)</f>
        <v>3207.6</v>
      </c>
      <c r="AI467" s="1">
        <f>Summary!$F$32-SUM('Crossing Event Calculation'!$AJ$22:$AJ466)</f>
        <v>0</v>
      </c>
      <c r="AJ467" s="1">
        <f t="shared" si="95"/>
        <v>0</v>
      </c>
      <c r="AK467" s="27" t="str">
        <f>IF(AG467&gt;Summary!$F$45,"",AJ467)</f>
        <v/>
      </c>
      <c r="AN467">
        <f t="shared" si="93"/>
        <v>446</v>
      </c>
      <c r="AO467">
        <f>Summary!$F$44*(AN467-0.5)</f>
        <v>3207.6</v>
      </c>
      <c r="AP467" s="1">
        <f>Summary!$F$32-SUM('Crossing Event Calculation'!$AQ$22:$AQ466)</f>
        <v>2.5235369349729808E-12</v>
      </c>
      <c r="AQ467" s="1">
        <f t="shared" si="96"/>
        <v>1.4656193688963819E-13</v>
      </c>
      <c r="AR467" s="27" t="str">
        <f>IF(AN467&gt;Summary!$F$45,"",AQ467)</f>
        <v/>
      </c>
      <c r="AT467">
        <f t="shared" si="94"/>
        <v>446</v>
      </c>
      <c r="AU467">
        <f>Summary!$F$44*(AT467-0.5)</f>
        <v>3207.6</v>
      </c>
      <c r="AV467" s="1">
        <f>Summary!$F$32-SUM('Crossing Event Calculation'!$AW$22:$AW466)</f>
        <v>3.2985679789820921E-6</v>
      </c>
      <c r="AW467" s="1">
        <f t="shared" si="97"/>
        <v>9.1675896121737838E-8</v>
      </c>
      <c r="AX467" s="27" t="str">
        <f>IF(AT467&gt;Summary!$F$45,"",AW467)</f>
        <v/>
      </c>
    </row>
    <row r="468" spans="1:50">
      <c r="A468">
        <f t="shared" si="84"/>
        <v>447</v>
      </c>
      <c r="B468">
        <f>Summary!$E$44*(A468-0.5)</f>
        <v>4018.5</v>
      </c>
      <c r="C468" s="1">
        <f>IF(Summary!E$41=1,0,Summary!$E$31*(Summary!$E$41)*(1-Summary!$E$41)^$A467)</f>
        <v>7.7060831270133346E-45</v>
      </c>
      <c r="D468" s="1" t="str">
        <f>IF(A468&gt;Summary!$E$45,"",C468)</f>
        <v/>
      </c>
      <c r="G468">
        <f t="shared" si="85"/>
        <v>447</v>
      </c>
      <c r="H468">
        <f>Summary!$E$44*(G468-0.5)</f>
        <v>4018.5</v>
      </c>
      <c r="I468" s="1">
        <f>Summary!$E$32-SUM('Crossing Event Calculation'!$J$22:$J467)</f>
        <v>0</v>
      </c>
      <c r="J468" s="1">
        <f t="shared" si="86"/>
        <v>0</v>
      </c>
      <c r="K468" s="27" t="str">
        <f>IF(G468&gt;Summary!$E$45,"",J468)</f>
        <v/>
      </c>
      <c r="N468">
        <f t="shared" si="87"/>
        <v>447</v>
      </c>
      <c r="O468">
        <f>Summary!$E$44*(N468-0.5)</f>
        <v>4018.5</v>
      </c>
      <c r="P468" s="1">
        <f>Summary!$E$32-SUM('Crossing Event Calculation'!$Q$22:$Q467)</f>
        <v>0</v>
      </c>
      <c r="Q468" s="1">
        <f t="shared" si="88"/>
        <v>0</v>
      </c>
      <c r="R468" s="27" t="str">
        <f>IF(N468&gt;Summary!$E$45,"",Q468)</f>
        <v/>
      </c>
      <c r="T468">
        <f t="shared" si="89"/>
        <v>447</v>
      </c>
      <c r="U468">
        <f>Summary!$E$44*(T468-0.5)</f>
        <v>4018.5</v>
      </c>
      <c r="V468" s="1">
        <f>Summary!$E$32-SUM('Crossing Event Calculation'!$W$22:$W467)</f>
        <v>9.1028617976718351E-10</v>
      </c>
      <c r="W468" s="1">
        <f t="shared" si="90"/>
        <v>4.1245462576955773E-11</v>
      </c>
      <c r="X468" s="27" t="str">
        <f>IF(T468&gt;Summary!$E$45,"",W468)</f>
        <v/>
      </c>
      <c r="AA468">
        <f t="shared" si="91"/>
        <v>447</v>
      </c>
      <c r="AB468">
        <f>Summary!$F$44*(AA468-0.5)</f>
        <v>3214.7999999999997</v>
      </c>
      <c r="AC468" s="1">
        <f>IF(Summary!F$41=1,0,Summary!$F$31*(Summary!$F$41)*(1-Summary!$F$41)^$A467)</f>
        <v>8.6789299267512728E-45</v>
      </c>
      <c r="AD468" s="1" t="str">
        <f>IF(AA468&gt;Summary!$F$45,"",AC468)</f>
        <v/>
      </c>
      <c r="AG468">
        <f t="shared" si="92"/>
        <v>447</v>
      </c>
      <c r="AH468">
        <f>Summary!$F$44*(AG468-0.5)</f>
        <v>3214.7999999999997</v>
      </c>
      <c r="AI468" s="1">
        <f>Summary!$F$32-SUM('Crossing Event Calculation'!$AJ$22:$AJ467)</f>
        <v>0</v>
      </c>
      <c r="AJ468" s="1">
        <f t="shared" si="95"/>
        <v>0</v>
      </c>
      <c r="AK468" s="27" t="str">
        <f>IF(AG468&gt;Summary!$F$45,"",AJ468)</f>
        <v/>
      </c>
      <c r="AN468">
        <f t="shared" si="93"/>
        <v>447</v>
      </c>
      <c r="AO468">
        <f>Summary!$F$44*(AN468-0.5)</f>
        <v>3214.7999999999997</v>
      </c>
      <c r="AP468" s="1">
        <f>Summary!$F$32-SUM('Crossing Event Calculation'!$AQ$22:$AQ467)</f>
        <v>2.3769874957224602E-12</v>
      </c>
      <c r="AQ468" s="1">
        <f t="shared" si="96"/>
        <v>1.3805064095060068E-13</v>
      </c>
      <c r="AR468" s="27" t="str">
        <f>IF(AN468&gt;Summary!$F$45,"",AQ468)</f>
        <v/>
      </c>
      <c r="AT468">
        <f t="shared" si="94"/>
        <v>447</v>
      </c>
      <c r="AU468">
        <f>Summary!$F$44*(AT468-0.5)</f>
        <v>3214.7999999999997</v>
      </c>
      <c r="AV468" s="1">
        <f>Summary!$F$32-SUM('Crossing Event Calculation'!$AW$22:$AW467)</f>
        <v>3.206892082885382E-6</v>
      </c>
      <c r="AW468" s="1">
        <f t="shared" si="97"/>
        <v>8.9127981396020182E-8</v>
      </c>
      <c r="AX468" s="27" t="str">
        <f>IF(AT468&gt;Summary!$F$45,"",AW468)</f>
        <v/>
      </c>
    </row>
    <row r="469" spans="1:50">
      <c r="A469">
        <f t="shared" si="84"/>
        <v>448</v>
      </c>
      <c r="B469">
        <f>Summary!$E$44*(A469-0.5)</f>
        <v>4027.5</v>
      </c>
      <c r="C469" s="1">
        <f>IF(Summary!E$41=1,0,Summary!$E$31*(Summary!$E$41)*(1-Summary!$E$41)^$A468)</f>
        <v>6.1648665016106679E-45</v>
      </c>
      <c r="D469" s="1" t="str">
        <f>IF(A469&gt;Summary!$E$45,"",C469)</f>
        <v/>
      </c>
      <c r="G469">
        <f t="shared" si="85"/>
        <v>448</v>
      </c>
      <c r="H469">
        <f>Summary!$E$44*(G469-0.5)</f>
        <v>4027.5</v>
      </c>
      <c r="I469" s="1">
        <f>Summary!$E$32-SUM('Crossing Event Calculation'!$J$22:$J468)</f>
        <v>0</v>
      </c>
      <c r="J469" s="1">
        <f t="shared" si="86"/>
        <v>0</v>
      </c>
      <c r="K469" s="27" t="str">
        <f>IF(G469&gt;Summary!$E$45,"",J469)</f>
        <v/>
      </c>
      <c r="N469">
        <f t="shared" si="87"/>
        <v>448</v>
      </c>
      <c r="O469">
        <f>Summary!$E$44*(N469-0.5)</f>
        <v>4027.5</v>
      </c>
      <c r="P469" s="1">
        <f>Summary!$E$32-SUM('Crossing Event Calculation'!$Q$22:$Q468)</f>
        <v>0</v>
      </c>
      <c r="Q469" s="1">
        <f t="shared" si="88"/>
        <v>0</v>
      </c>
      <c r="R469" s="27" t="str">
        <f>IF(N469&gt;Summary!$E$45,"",Q469)</f>
        <v/>
      </c>
      <c r="T469">
        <f t="shared" si="89"/>
        <v>448</v>
      </c>
      <c r="U469">
        <f>Summary!$E$44*(T469-0.5)</f>
        <v>4027.5</v>
      </c>
      <c r="V469" s="1">
        <f>Summary!$E$32-SUM('Crossing Event Calculation'!$W$22:$W468)</f>
        <v>8.6904072826854417E-10</v>
      </c>
      <c r="W469" s="1">
        <f t="shared" si="90"/>
        <v>3.9376613236969229E-11</v>
      </c>
      <c r="X469" s="27" t="str">
        <f>IF(T469&gt;Summary!$E$45,"",W469)</f>
        <v/>
      </c>
      <c r="AA469">
        <f t="shared" si="91"/>
        <v>448</v>
      </c>
      <c r="AB469">
        <f>Summary!$F$44*(AA469-0.5)</f>
        <v>3221.9999999999995</v>
      </c>
      <c r="AC469" s="1">
        <f>IF(Summary!F$41=1,0,Summary!$F$31*(Summary!$F$41)*(1-Summary!$F$41)^$A468)</f>
        <v>6.9431439414010197E-45</v>
      </c>
      <c r="AD469" s="1" t="str">
        <f>IF(AA469&gt;Summary!$F$45,"",AC469)</f>
        <v/>
      </c>
      <c r="AG469">
        <f t="shared" si="92"/>
        <v>448</v>
      </c>
      <c r="AH469">
        <f>Summary!$F$44*(AG469-0.5)</f>
        <v>3221.9999999999995</v>
      </c>
      <c r="AI469" s="1">
        <f>Summary!$F$32-SUM('Crossing Event Calculation'!$AJ$22:$AJ468)</f>
        <v>0</v>
      </c>
      <c r="AJ469" s="1">
        <f t="shared" si="95"/>
        <v>0</v>
      </c>
      <c r="AK469" s="27" t="str">
        <f>IF(AG469&gt;Summary!$F$45,"",AJ469)</f>
        <v/>
      </c>
      <c r="AN469">
        <f t="shared" si="93"/>
        <v>448</v>
      </c>
      <c r="AO469">
        <f>Summary!$F$44*(AN469-0.5)</f>
        <v>3221.9999999999995</v>
      </c>
      <c r="AP469" s="1">
        <f>Summary!$F$32-SUM('Crossing Event Calculation'!$AQ$22:$AQ468)</f>
        <v>2.2389867737615532E-12</v>
      </c>
      <c r="AQ469" s="1">
        <f t="shared" si="96"/>
        <v>1.300358372746737E-13</v>
      </c>
      <c r="AR469" s="27" t="str">
        <f>IF(AN469&gt;Summary!$F$45,"",AQ469)</f>
        <v/>
      </c>
      <c r="AT469">
        <f t="shared" si="94"/>
        <v>448</v>
      </c>
      <c r="AU469">
        <f>Summary!$F$44*(AT469-0.5)</f>
        <v>3221.9999999999995</v>
      </c>
      <c r="AV469" s="1">
        <f>Summary!$F$32-SUM('Crossing Event Calculation'!$AW$22:$AW468)</f>
        <v>3.117764101445708E-6</v>
      </c>
      <c r="AW469" s="1">
        <f t="shared" si="97"/>
        <v>8.665087993257688E-8</v>
      </c>
      <c r="AX469" s="27" t="str">
        <f>IF(AT469&gt;Summary!$F$45,"",AW469)</f>
        <v/>
      </c>
    </row>
    <row r="470" spans="1:50">
      <c r="A470">
        <f t="shared" si="84"/>
        <v>449</v>
      </c>
      <c r="B470">
        <f>Summary!$E$44*(A470-0.5)</f>
        <v>4036.5</v>
      </c>
      <c r="C470" s="1">
        <f>IF(Summary!E$41=1,0,Summary!$E$31*(Summary!$E$41)*(1-Summary!$E$41)^$A469)</f>
        <v>4.9318932012885356E-45</v>
      </c>
      <c r="D470" s="1" t="str">
        <f>IF(A470&gt;Summary!$E$45,"",C470)</f>
        <v/>
      </c>
      <c r="G470">
        <f t="shared" si="85"/>
        <v>449</v>
      </c>
      <c r="H470">
        <f>Summary!$E$44*(G470-0.5)</f>
        <v>4036.5</v>
      </c>
      <c r="I470" s="1">
        <f>Summary!$E$32-SUM('Crossing Event Calculation'!$J$22:$J469)</f>
        <v>0</v>
      </c>
      <c r="J470" s="1">
        <f t="shared" si="86"/>
        <v>0</v>
      </c>
      <c r="K470" s="27" t="str">
        <f>IF(G470&gt;Summary!$E$45,"",J470)</f>
        <v/>
      </c>
      <c r="N470">
        <f t="shared" si="87"/>
        <v>449</v>
      </c>
      <c r="O470">
        <f>Summary!$E$44*(N470-0.5)</f>
        <v>4036.5</v>
      </c>
      <c r="P470" s="1">
        <f>Summary!$E$32-SUM('Crossing Event Calculation'!$Q$22:$Q469)</f>
        <v>0</v>
      </c>
      <c r="Q470" s="1">
        <f t="shared" si="88"/>
        <v>0</v>
      </c>
      <c r="R470" s="27" t="str">
        <f>IF(N470&gt;Summary!$E$45,"",Q470)</f>
        <v/>
      </c>
      <c r="T470">
        <f t="shared" si="89"/>
        <v>449</v>
      </c>
      <c r="U470">
        <f>Summary!$E$44*(T470-0.5)</f>
        <v>4036.5</v>
      </c>
      <c r="V470" s="1">
        <f>Summary!$E$32-SUM('Crossing Event Calculation'!$W$22:$W469)</f>
        <v>8.2966411518725636E-10</v>
      </c>
      <c r="W470" s="1">
        <f t="shared" si="90"/>
        <v>3.7592441778201274E-11</v>
      </c>
      <c r="X470" s="27" t="str">
        <f>IF(T470&gt;Summary!$E$45,"",W470)</f>
        <v/>
      </c>
      <c r="AA470">
        <f t="shared" si="91"/>
        <v>449</v>
      </c>
      <c r="AB470">
        <f>Summary!$F$44*(AA470-0.5)</f>
        <v>3229.2</v>
      </c>
      <c r="AC470" s="1">
        <f>IF(Summary!F$41=1,0,Summary!$F$31*(Summary!$F$41)*(1-Summary!$F$41)^$A469)</f>
        <v>5.554515153120816E-45</v>
      </c>
      <c r="AD470" s="1" t="str">
        <f>IF(AA470&gt;Summary!$F$45,"",AC470)</f>
        <v/>
      </c>
      <c r="AG470">
        <f t="shared" si="92"/>
        <v>449</v>
      </c>
      <c r="AH470">
        <f>Summary!$F$44*(AG470-0.5)</f>
        <v>3229.2</v>
      </c>
      <c r="AI470" s="1">
        <f>Summary!$F$32-SUM('Crossing Event Calculation'!$AJ$22:$AJ469)</f>
        <v>0</v>
      </c>
      <c r="AJ470" s="1">
        <f t="shared" si="95"/>
        <v>0</v>
      </c>
      <c r="AK470" s="27" t="str">
        <f>IF(AG470&gt;Summary!$F$45,"",AJ470)</f>
        <v/>
      </c>
      <c r="AN470">
        <f t="shared" si="93"/>
        <v>449</v>
      </c>
      <c r="AO470">
        <f>Summary!$F$44*(AN470-0.5)</f>
        <v>3229.2</v>
      </c>
      <c r="AP470" s="1">
        <f>Summary!$F$32-SUM('Crossing Event Calculation'!$AQ$22:$AQ469)</f>
        <v>2.1089796575779474E-12</v>
      </c>
      <c r="AQ470" s="1">
        <f t="shared" si="96"/>
        <v>1.224852861045124E-13</v>
      </c>
      <c r="AR470" s="27" t="str">
        <f>IF(AN470&gt;Summary!$F$45,"",AQ470)</f>
        <v/>
      </c>
      <c r="AT470">
        <f t="shared" si="94"/>
        <v>449</v>
      </c>
      <c r="AU470">
        <f>Summary!$F$44*(AT470-0.5)</f>
        <v>3229.2</v>
      </c>
      <c r="AV470" s="1">
        <f>Summary!$F$32-SUM('Crossing Event Calculation'!$AW$22:$AW469)</f>
        <v>3.0311132215299352E-6</v>
      </c>
      <c r="AW470" s="1">
        <f t="shared" si="97"/>
        <v>8.4242623647839972E-8</v>
      </c>
      <c r="AX470" s="27" t="str">
        <f>IF(AT470&gt;Summary!$F$45,"",AW470)</f>
        <v/>
      </c>
    </row>
    <row r="471" spans="1:50">
      <c r="A471">
        <f t="shared" ref="A471:A534" si="98">A470+1</f>
        <v>450</v>
      </c>
      <c r="B471">
        <f>Summary!$E$44*(A471-0.5)</f>
        <v>4045.5</v>
      </c>
      <c r="C471" s="1">
        <f>IF(Summary!E$41=1,0,Summary!$E$31*(Summary!$E$41)*(1-Summary!$E$41)^$A470)</f>
        <v>3.9455145610308278E-45</v>
      </c>
      <c r="D471" s="1" t="str">
        <f>IF(A471&gt;Summary!$E$45,"",C471)</f>
        <v/>
      </c>
      <c r="G471">
        <f t="shared" ref="G471:G534" si="99">G470+1</f>
        <v>450</v>
      </c>
      <c r="H471">
        <f>Summary!$E$44*(G471-0.5)</f>
        <v>4045.5</v>
      </c>
      <c r="I471" s="1">
        <f>Summary!$E$32-SUM('Crossing Event Calculation'!$J$22:$J470)</f>
        <v>0</v>
      </c>
      <c r="J471" s="1">
        <f t="shared" ref="J471:J534" si="100">I471*I$14</f>
        <v>0</v>
      </c>
      <c r="K471" s="27" t="str">
        <f>IF(G471&gt;Summary!$E$45,"",J471)</f>
        <v/>
      </c>
      <c r="N471">
        <f t="shared" ref="N471:N534" si="101">N470+1</f>
        <v>450</v>
      </c>
      <c r="O471">
        <f>Summary!$E$44*(N471-0.5)</f>
        <v>4045.5</v>
      </c>
      <c r="P471" s="1">
        <f>Summary!$E$32-SUM('Crossing Event Calculation'!$Q$22:$Q470)</f>
        <v>0</v>
      </c>
      <c r="Q471" s="1">
        <f t="shared" ref="Q471:Q534" si="102">P471*P$15</f>
        <v>0</v>
      </c>
      <c r="R471" s="27" t="str">
        <f>IF(N471&gt;Summary!$E$45,"",Q471)</f>
        <v/>
      </c>
      <c r="T471">
        <f t="shared" ref="T471:T534" si="103">T470+1</f>
        <v>450</v>
      </c>
      <c r="U471">
        <f>Summary!$E$44*(T471-0.5)</f>
        <v>4045.5</v>
      </c>
      <c r="V471" s="1">
        <f>Summary!$E$32-SUM('Crossing Event Calculation'!$W$22:$W470)</f>
        <v>7.9207163050654117E-10</v>
      </c>
      <c r="W471" s="1">
        <f t="shared" ref="W471:W534" si="104">V471*V$16</f>
        <v>3.5889109952961672E-11</v>
      </c>
      <c r="X471" s="27" t="str">
        <f>IF(T471&gt;Summary!$E$45,"",W471)</f>
        <v/>
      </c>
      <c r="AA471">
        <f t="shared" ref="AA471:AA534" si="105">AA470+1</f>
        <v>450</v>
      </c>
      <c r="AB471">
        <f>Summary!$F$44*(AA471-0.5)</f>
        <v>3236.3999999999996</v>
      </c>
      <c r="AC471" s="1">
        <f>IF(Summary!F$41=1,0,Summary!$F$31*(Summary!$F$41)*(1-Summary!$F$41)^$A470)</f>
        <v>4.4436121224966522E-45</v>
      </c>
      <c r="AD471" s="1" t="str">
        <f>IF(AA471&gt;Summary!$F$45,"",AC471)</f>
        <v/>
      </c>
      <c r="AG471">
        <f t="shared" ref="AG471:AG534" si="106">AG470+1</f>
        <v>450</v>
      </c>
      <c r="AH471">
        <f>Summary!$F$44*(AG471-0.5)</f>
        <v>3236.3999999999996</v>
      </c>
      <c r="AI471" s="1">
        <f>Summary!$F$32-SUM('Crossing Event Calculation'!$AJ$22:$AJ470)</f>
        <v>0</v>
      </c>
      <c r="AJ471" s="1">
        <f t="shared" si="95"/>
        <v>0</v>
      </c>
      <c r="AK471" s="27" t="str">
        <f>IF(AG471&gt;Summary!$F$45,"",AJ471)</f>
        <v/>
      </c>
      <c r="AN471">
        <f t="shared" ref="AN471:AN534" si="107">AN470+1</f>
        <v>450</v>
      </c>
      <c r="AO471">
        <f>Summary!$F$44*(AN471-0.5)</f>
        <v>3236.3999999999996</v>
      </c>
      <c r="AP471" s="1">
        <f>Summary!$F$32-SUM('Crossing Event Calculation'!$AQ$22:$AQ470)</f>
        <v>1.9865220579617926E-12</v>
      </c>
      <c r="AQ471" s="1">
        <f t="shared" si="96"/>
        <v>1.1537319563424092E-13</v>
      </c>
      <c r="AR471" s="27" t="str">
        <f>IF(AN471&gt;Summary!$F$45,"",AQ471)</f>
        <v/>
      </c>
      <c r="AT471">
        <f t="shared" ref="AT471:AT534" si="108">AT470+1</f>
        <v>450</v>
      </c>
      <c r="AU471">
        <f>Summary!$F$44*(AT471-0.5)</f>
        <v>3236.3999999999996</v>
      </c>
      <c r="AV471" s="1">
        <f>Summary!$F$32-SUM('Crossing Event Calculation'!$AW$22:$AW470)</f>
        <v>2.9468705978752396E-6</v>
      </c>
      <c r="AW471" s="1">
        <f t="shared" si="97"/>
        <v>8.1901299150542874E-8</v>
      </c>
      <c r="AX471" s="27" t="str">
        <f>IF(AT471&gt;Summary!$F$45,"",AW471)</f>
        <v/>
      </c>
    </row>
    <row r="472" spans="1:50">
      <c r="A472">
        <f t="shared" si="98"/>
        <v>451</v>
      </c>
      <c r="B472">
        <f>Summary!$E$44*(A472-0.5)</f>
        <v>4054.5</v>
      </c>
      <c r="C472" s="1">
        <f>IF(Summary!E$41=1,0,Summary!$E$31*(Summary!$E$41)*(1-Summary!$E$41)^$A471)</f>
        <v>3.1564116488246625E-45</v>
      </c>
      <c r="D472" s="1" t="str">
        <f>IF(A472&gt;Summary!$E$45,"",C472)</f>
        <v/>
      </c>
      <c r="G472">
        <f t="shared" si="99"/>
        <v>451</v>
      </c>
      <c r="H472">
        <f>Summary!$E$44*(G472-0.5)</f>
        <v>4054.5</v>
      </c>
      <c r="I472" s="1">
        <f>Summary!$E$32-SUM('Crossing Event Calculation'!$J$22:$J471)</f>
        <v>0</v>
      </c>
      <c r="J472" s="1">
        <f t="shared" si="100"/>
        <v>0</v>
      </c>
      <c r="K472" s="27" t="str">
        <f>IF(G472&gt;Summary!$E$45,"",J472)</f>
        <v/>
      </c>
      <c r="N472">
        <f t="shared" si="101"/>
        <v>451</v>
      </c>
      <c r="O472">
        <f>Summary!$E$44*(N472-0.5)</f>
        <v>4054.5</v>
      </c>
      <c r="P472" s="1">
        <f>Summary!$E$32-SUM('Crossing Event Calculation'!$Q$22:$Q471)</f>
        <v>0</v>
      </c>
      <c r="Q472" s="1">
        <f t="shared" si="102"/>
        <v>0</v>
      </c>
      <c r="R472" s="27" t="str">
        <f>IF(N472&gt;Summary!$E$45,"",Q472)</f>
        <v/>
      </c>
      <c r="T472">
        <f t="shared" si="103"/>
        <v>451</v>
      </c>
      <c r="U472">
        <f>Summary!$E$44*(T472-0.5)</f>
        <v>4054.5</v>
      </c>
      <c r="V472" s="1">
        <f>Summary!$E$32-SUM('Crossing Event Calculation'!$W$22:$W471)</f>
        <v>7.5618256101250836E-10</v>
      </c>
      <c r="W472" s="1">
        <f t="shared" si="104"/>
        <v>3.4262960610436786E-11</v>
      </c>
      <c r="X472" s="27" t="str">
        <f>IF(T472&gt;Summary!$E$45,"",W472)</f>
        <v/>
      </c>
      <c r="AA472">
        <f t="shared" si="105"/>
        <v>451</v>
      </c>
      <c r="AB472">
        <f>Summary!$F$44*(AA472-0.5)</f>
        <v>3243.5999999999995</v>
      </c>
      <c r="AC472" s="1">
        <f>IF(Summary!F$41=1,0,Summary!$F$31*(Summary!$F$41)*(1-Summary!$F$41)^$A471)</f>
        <v>3.5548896979973225E-45</v>
      </c>
      <c r="AD472" s="1" t="str">
        <f>IF(AA472&gt;Summary!$F$45,"",AC472)</f>
        <v/>
      </c>
      <c r="AG472">
        <f t="shared" si="106"/>
        <v>451</v>
      </c>
      <c r="AH472">
        <f>Summary!$F$44*(AG472-0.5)</f>
        <v>3243.5999999999995</v>
      </c>
      <c r="AI472" s="1">
        <f>Summary!$F$32-SUM('Crossing Event Calculation'!$AJ$22:$AJ471)</f>
        <v>0</v>
      </c>
      <c r="AJ472" s="1">
        <f t="shared" ref="AJ472:AJ535" si="109">AI472*AI$14</f>
        <v>0</v>
      </c>
      <c r="AK472" s="27" t="str">
        <f>IF(AG472&gt;Summary!$F$45,"",AJ472)</f>
        <v/>
      </c>
      <c r="AN472">
        <f t="shared" si="107"/>
        <v>451</v>
      </c>
      <c r="AO472">
        <f>Summary!$F$44*(AN472-0.5)</f>
        <v>3243.5999999999995</v>
      </c>
      <c r="AP472" s="1">
        <f>Summary!$F$32-SUM('Crossing Event Calculation'!$AQ$22:$AQ471)</f>
        <v>1.8711698857032388E-12</v>
      </c>
      <c r="AQ472" s="1">
        <f t="shared" ref="AQ472:AQ535" si="110">AP472*AP$15</f>
        <v>1.0867377405798337E-13</v>
      </c>
      <c r="AR472" s="27" t="str">
        <f>IF(AN472&gt;Summary!$F$45,"",AQ472)</f>
        <v/>
      </c>
      <c r="AT472">
        <f t="shared" si="108"/>
        <v>451</v>
      </c>
      <c r="AU472">
        <f>Summary!$F$44*(AT472-0.5)</f>
        <v>3243.5999999999995</v>
      </c>
      <c r="AV472" s="1">
        <f>Summary!$F$32-SUM('Crossing Event Calculation'!$AW$22:$AW471)</f>
        <v>2.8649692986881803E-6</v>
      </c>
      <c r="AW472" s="1">
        <f t="shared" ref="AW472:AW535" si="111">AV472*AV$16</f>
        <v>7.962504622977535E-8</v>
      </c>
      <c r="AX472" s="27" t="str">
        <f>IF(AT472&gt;Summary!$F$45,"",AW472)</f>
        <v/>
      </c>
    </row>
    <row r="473" spans="1:50">
      <c r="A473">
        <f t="shared" si="98"/>
        <v>452</v>
      </c>
      <c r="B473">
        <f>Summary!$E$44*(A473-0.5)</f>
        <v>4063.5</v>
      </c>
      <c r="C473" s="1">
        <f>IF(Summary!E$41=1,0,Summary!$E$31*(Summary!$E$41)*(1-Summary!$E$41)^$A472)</f>
        <v>2.525129319059731E-45</v>
      </c>
      <c r="D473" s="1" t="str">
        <f>IF(A473&gt;Summary!$E$45,"",C473)</f>
        <v/>
      </c>
      <c r="G473">
        <f t="shared" si="99"/>
        <v>452</v>
      </c>
      <c r="H473">
        <f>Summary!$E$44*(G473-0.5)</f>
        <v>4063.5</v>
      </c>
      <c r="I473" s="1">
        <f>Summary!$E$32-SUM('Crossing Event Calculation'!$J$22:$J472)</f>
        <v>0</v>
      </c>
      <c r="J473" s="1">
        <f t="shared" si="100"/>
        <v>0</v>
      </c>
      <c r="K473" s="27" t="str">
        <f>IF(G473&gt;Summary!$E$45,"",J473)</f>
        <v/>
      </c>
      <c r="N473">
        <f t="shared" si="101"/>
        <v>452</v>
      </c>
      <c r="O473">
        <f>Summary!$E$44*(N473-0.5)</f>
        <v>4063.5</v>
      </c>
      <c r="P473" s="1">
        <f>Summary!$E$32-SUM('Crossing Event Calculation'!$Q$22:$Q472)</f>
        <v>0</v>
      </c>
      <c r="Q473" s="1">
        <f t="shared" si="102"/>
        <v>0</v>
      </c>
      <c r="R473" s="27" t="str">
        <f>IF(N473&gt;Summary!$E$45,"",Q473)</f>
        <v/>
      </c>
      <c r="T473">
        <f t="shared" si="103"/>
        <v>452</v>
      </c>
      <c r="U473">
        <f>Summary!$E$44*(T473-0.5)</f>
        <v>4063.5</v>
      </c>
      <c r="V473" s="1">
        <f>Summary!$E$32-SUM('Crossing Event Calculation'!$W$22:$W472)</f>
        <v>7.2191963518264402E-10</v>
      </c>
      <c r="W473" s="1">
        <f t="shared" si="104"/>
        <v>3.2710492544345611E-11</v>
      </c>
      <c r="X473" s="27" t="str">
        <f>IF(T473&gt;Summary!$E$45,"",W473)</f>
        <v/>
      </c>
      <c r="AA473">
        <f t="shared" si="105"/>
        <v>452</v>
      </c>
      <c r="AB473">
        <f>Summary!$F$44*(AA473-0.5)</f>
        <v>3250.7999999999997</v>
      </c>
      <c r="AC473" s="1">
        <f>IF(Summary!F$41=1,0,Summary!$F$31*(Summary!$F$41)*(1-Summary!$F$41)^$A472)</f>
        <v>2.8439117583978586E-45</v>
      </c>
      <c r="AD473" s="1" t="str">
        <f>IF(AA473&gt;Summary!$F$45,"",AC473)</f>
        <v/>
      </c>
      <c r="AG473">
        <f t="shared" si="106"/>
        <v>452</v>
      </c>
      <c r="AH473">
        <f>Summary!$F$44*(AG473-0.5)</f>
        <v>3250.7999999999997</v>
      </c>
      <c r="AI473" s="1">
        <f>Summary!$F$32-SUM('Crossing Event Calculation'!$AJ$22:$AJ472)</f>
        <v>0</v>
      </c>
      <c r="AJ473" s="1">
        <f t="shared" si="109"/>
        <v>0</v>
      </c>
      <c r="AK473" s="27" t="str">
        <f>IF(AG473&gt;Summary!$F$45,"",AJ473)</f>
        <v/>
      </c>
      <c r="AN473">
        <f t="shared" si="107"/>
        <v>452</v>
      </c>
      <c r="AO473">
        <f>Summary!$F$44*(AN473-0.5)</f>
        <v>3250.7999999999997</v>
      </c>
      <c r="AP473" s="1">
        <f>Summary!$F$32-SUM('Crossing Event Calculation'!$AQ$22:$AQ472)</f>
        <v>1.762479051592436E-12</v>
      </c>
      <c r="AQ473" s="1">
        <f t="shared" si="110"/>
        <v>1.0236122956986388E-13</v>
      </c>
      <c r="AR473" s="27" t="str">
        <f>IF(AN473&gt;Summary!$F$45,"",AQ473)</f>
        <v/>
      </c>
      <c r="AT473">
        <f t="shared" si="108"/>
        <v>452</v>
      </c>
      <c r="AU473">
        <f>Summary!$F$44*(AT473-0.5)</f>
        <v>3250.7999999999997</v>
      </c>
      <c r="AV473" s="1">
        <f>Summary!$F$32-SUM('Crossing Event Calculation'!$AW$22:$AW472)</f>
        <v>2.7853442524650163E-6</v>
      </c>
      <c r="AW473" s="1">
        <f t="shared" si="111"/>
        <v>7.7412056376979911E-8</v>
      </c>
      <c r="AX473" s="27" t="str">
        <f>IF(AT473&gt;Summary!$F$45,"",AW473)</f>
        <v/>
      </c>
    </row>
    <row r="474" spans="1:50">
      <c r="A474">
        <f t="shared" si="98"/>
        <v>453</v>
      </c>
      <c r="B474">
        <f>Summary!$E$44*(A474-0.5)</f>
        <v>4072.5</v>
      </c>
      <c r="C474" s="1">
        <f>IF(Summary!E$41=1,0,Summary!$E$31*(Summary!$E$41)*(1-Summary!$E$41)^$A473)</f>
        <v>2.0201034552477845E-45</v>
      </c>
      <c r="D474" s="1" t="str">
        <f>IF(A474&gt;Summary!$E$45,"",C474)</f>
        <v/>
      </c>
      <c r="G474">
        <f t="shared" si="99"/>
        <v>453</v>
      </c>
      <c r="H474">
        <f>Summary!$E$44*(G474-0.5)</f>
        <v>4072.5</v>
      </c>
      <c r="I474" s="1">
        <f>Summary!$E$32-SUM('Crossing Event Calculation'!$J$22:$J473)</f>
        <v>0</v>
      </c>
      <c r="J474" s="1">
        <f t="shared" si="100"/>
        <v>0</v>
      </c>
      <c r="K474" s="27" t="str">
        <f>IF(G474&gt;Summary!$E$45,"",J474)</f>
        <v/>
      </c>
      <c r="N474">
        <f t="shared" si="101"/>
        <v>453</v>
      </c>
      <c r="O474">
        <f>Summary!$E$44*(N474-0.5)</f>
        <v>4072.5</v>
      </c>
      <c r="P474" s="1">
        <f>Summary!$E$32-SUM('Crossing Event Calculation'!$Q$22:$Q473)</f>
        <v>0</v>
      </c>
      <c r="Q474" s="1">
        <f t="shared" si="102"/>
        <v>0</v>
      </c>
      <c r="R474" s="27" t="str">
        <f>IF(N474&gt;Summary!$E$45,"",Q474)</f>
        <v/>
      </c>
      <c r="T474">
        <f t="shared" si="103"/>
        <v>453</v>
      </c>
      <c r="U474">
        <f>Summary!$E$44*(T474-0.5)</f>
        <v>4072.5</v>
      </c>
      <c r="V474" s="1">
        <f>Summary!$E$32-SUM('Crossing Event Calculation'!$W$22:$W473)</f>
        <v>6.8920913420811303E-10</v>
      </c>
      <c r="W474" s="1">
        <f t="shared" si="104"/>
        <v>3.1228365523408573E-11</v>
      </c>
      <c r="X474" s="27" t="str">
        <f>IF(T474&gt;Summary!$E$45,"",W474)</f>
        <v/>
      </c>
      <c r="AA474">
        <f t="shared" si="105"/>
        <v>453</v>
      </c>
      <c r="AB474">
        <f>Summary!$F$44*(AA474-0.5)</f>
        <v>3257.9999999999995</v>
      </c>
      <c r="AC474" s="1">
        <f>IF(Summary!F$41=1,0,Summary!$F$31*(Summary!$F$41)*(1-Summary!$F$41)^$A473)</f>
        <v>2.275129406718287E-45</v>
      </c>
      <c r="AD474" s="1" t="str">
        <f>IF(AA474&gt;Summary!$F$45,"",AC474)</f>
        <v/>
      </c>
      <c r="AG474">
        <f t="shared" si="106"/>
        <v>453</v>
      </c>
      <c r="AH474">
        <f>Summary!$F$44*(AG474-0.5)</f>
        <v>3257.9999999999995</v>
      </c>
      <c r="AI474" s="1">
        <f>Summary!$F$32-SUM('Crossing Event Calculation'!$AJ$22:$AJ473)</f>
        <v>0</v>
      </c>
      <c r="AJ474" s="1">
        <f t="shared" si="109"/>
        <v>0</v>
      </c>
      <c r="AK474" s="27" t="str">
        <f>IF(AG474&gt;Summary!$F$45,"",AJ474)</f>
        <v/>
      </c>
      <c r="AN474">
        <f t="shared" si="107"/>
        <v>453</v>
      </c>
      <c r="AO474">
        <f>Summary!$F$44*(AN474-0.5)</f>
        <v>3257.9999999999995</v>
      </c>
      <c r="AP474" s="1">
        <f>Summary!$F$32-SUM('Crossing Event Calculation'!$AQ$22:$AQ473)</f>
        <v>1.6601164887219966E-12</v>
      </c>
      <c r="AQ474" s="1">
        <f t="shared" si="110"/>
        <v>9.641621831547558E-14</v>
      </c>
      <c r="AR474" s="27" t="str">
        <f>IF(AN474&gt;Summary!$F$45,"",AQ474)</f>
        <v/>
      </c>
      <c r="AT474">
        <f t="shared" si="108"/>
        <v>453</v>
      </c>
      <c r="AU474">
        <f>Summary!$F$44*(AT474-0.5)</f>
        <v>3257.9999999999995</v>
      </c>
      <c r="AV474" s="1">
        <f>Summary!$F$32-SUM('Crossing Event Calculation'!$AW$22:$AW473)</f>
        <v>2.7079321960332692E-6</v>
      </c>
      <c r="AW474" s="1">
        <f t="shared" si="111"/>
        <v>7.5260571341889927E-8</v>
      </c>
      <c r="AX474" s="27" t="str">
        <f>IF(AT474&gt;Summary!$F$45,"",AW474)</f>
        <v/>
      </c>
    </row>
    <row r="475" spans="1:50">
      <c r="A475">
        <f t="shared" si="98"/>
        <v>454</v>
      </c>
      <c r="B475">
        <f>Summary!$E$44*(A475-0.5)</f>
        <v>4081.5</v>
      </c>
      <c r="C475" s="1">
        <f>IF(Summary!E$41=1,0,Summary!$E$31*(Summary!$E$41)*(1-Summary!$E$41)^$A474)</f>
        <v>1.6160827641982283E-45</v>
      </c>
      <c r="D475" s="1" t="str">
        <f>IF(A475&gt;Summary!$E$45,"",C475)</f>
        <v/>
      </c>
      <c r="G475">
        <f t="shared" si="99"/>
        <v>454</v>
      </c>
      <c r="H475">
        <f>Summary!$E$44*(G475-0.5)</f>
        <v>4081.5</v>
      </c>
      <c r="I475" s="1">
        <f>Summary!$E$32-SUM('Crossing Event Calculation'!$J$22:$J474)</f>
        <v>0</v>
      </c>
      <c r="J475" s="1">
        <f t="shared" si="100"/>
        <v>0</v>
      </c>
      <c r="K475" s="27" t="str">
        <f>IF(G475&gt;Summary!$E$45,"",J475)</f>
        <v/>
      </c>
      <c r="N475">
        <f t="shared" si="101"/>
        <v>454</v>
      </c>
      <c r="O475">
        <f>Summary!$E$44*(N475-0.5)</f>
        <v>4081.5</v>
      </c>
      <c r="P475" s="1">
        <f>Summary!$E$32-SUM('Crossing Event Calculation'!$Q$22:$Q474)</f>
        <v>0</v>
      </c>
      <c r="Q475" s="1">
        <f t="shared" si="102"/>
        <v>0</v>
      </c>
      <c r="R475" s="27" t="str">
        <f>IF(N475&gt;Summary!$E$45,"",Q475)</f>
        <v/>
      </c>
      <c r="T475">
        <f t="shared" si="103"/>
        <v>454</v>
      </c>
      <c r="U475">
        <f>Summary!$E$44*(T475-0.5)</f>
        <v>4081.5</v>
      </c>
      <c r="V475" s="1">
        <f>Summary!$E$32-SUM('Crossing Event Calculation'!$W$22:$W474)</f>
        <v>6.5798078097145662E-10</v>
      </c>
      <c r="W475" s="1">
        <f t="shared" si="104"/>
        <v>2.9813395260878723E-11</v>
      </c>
      <c r="X475" s="27" t="str">
        <f>IF(T475&gt;Summary!$E$45,"",W475)</f>
        <v/>
      </c>
      <c r="AA475">
        <f t="shared" si="105"/>
        <v>454</v>
      </c>
      <c r="AB475">
        <f>Summary!$F$44*(AA475-0.5)</f>
        <v>3265.2</v>
      </c>
      <c r="AC475" s="1">
        <f>IF(Summary!F$41=1,0,Summary!$F$31*(Summary!$F$41)*(1-Summary!$F$41)^$A474)</f>
        <v>1.8201035253746301E-45</v>
      </c>
      <c r="AD475" s="1" t="str">
        <f>IF(AA475&gt;Summary!$F$45,"",AC475)</f>
        <v/>
      </c>
      <c r="AG475">
        <f t="shared" si="106"/>
        <v>454</v>
      </c>
      <c r="AH475">
        <f>Summary!$F$44*(AG475-0.5)</f>
        <v>3265.2</v>
      </c>
      <c r="AI475" s="1">
        <f>Summary!$F$32-SUM('Crossing Event Calculation'!$AJ$22:$AJ474)</f>
        <v>0</v>
      </c>
      <c r="AJ475" s="1">
        <f t="shared" si="109"/>
        <v>0</v>
      </c>
      <c r="AK475" s="27" t="str">
        <f>IF(AG475&gt;Summary!$F$45,"",AJ475)</f>
        <v/>
      </c>
      <c r="AN475">
        <f t="shared" si="107"/>
        <v>454</v>
      </c>
      <c r="AO475">
        <f>Summary!$F$44*(AN475-0.5)</f>
        <v>3265.2</v>
      </c>
      <c r="AP475" s="1">
        <f>Summary!$F$32-SUM('Crossing Event Calculation'!$AQ$22:$AQ474)</f>
        <v>1.563749130184533E-12</v>
      </c>
      <c r="AQ475" s="1">
        <f t="shared" si="110"/>
        <v>9.081939644041152E-14</v>
      </c>
      <c r="AR475" s="27" t="str">
        <f>IF(AN475&gt;Summary!$F$45,"",AQ475)</f>
        <v/>
      </c>
      <c r="AT475">
        <f t="shared" si="108"/>
        <v>454</v>
      </c>
      <c r="AU475">
        <f>Summary!$F$44*(AT475-0.5)</f>
        <v>3265.2</v>
      </c>
      <c r="AV475" s="1">
        <f>Summary!$F$32-SUM('Crossing Event Calculation'!$AW$22:$AW474)</f>
        <v>2.6326716247027093E-6</v>
      </c>
      <c r="AW475" s="1">
        <f t="shared" si="111"/>
        <v>7.316888174709426E-8</v>
      </c>
      <c r="AX475" s="27" t="str">
        <f>IF(AT475&gt;Summary!$F$45,"",AW475)</f>
        <v/>
      </c>
    </row>
    <row r="476" spans="1:50">
      <c r="A476">
        <f t="shared" si="98"/>
        <v>455</v>
      </c>
      <c r="B476">
        <f>Summary!$E$44*(A476-0.5)</f>
        <v>4090.5</v>
      </c>
      <c r="C476" s="1">
        <f>IF(Summary!E$41=1,0,Summary!$E$31*(Summary!$E$41)*(1-Summary!$E$41)^$A475)</f>
        <v>1.2928662113585822E-45</v>
      </c>
      <c r="D476" s="1" t="str">
        <f>IF(A476&gt;Summary!$E$45,"",C476)</f>
        <v/>
      </c>
      <c r="G476">
        <f t="shared" si="99"/>
        <v>455</v>
      </c>
      <c r="H476">
        <f>Summary!$E$44*(G476-0.5)</f>
        <v>4090.5</v>
      </c>
      <c r="I476" s="1">
        <f>Summary!$E$32-SUM('Crossing Event Calculation'!$J$22:$J475)</f>
        <v>0</v>
      </c>
      <c r="J476" s="1">
        <f t="shared" si="100"/>
        <v>0</v>
      </c>
      <c r="K476" s="27" t="str">
        <f>IF(G476&gt;Summary!$E$45,"",J476)</f>
        <v/>
      </c>
      <c r="N476">
        <f t="shared" si="101"/>
        <v>455</v>
      </c>
      <c r="O476">
        <f>Summary!$E$44*(N476-0.5)</f>
        <v>4090.5</v>
      </c>
      <c r="P476" s="1">
        <f>Summary!$E$32-SUM('Crossing Event Calculation'!$Q$22:$Q475)</f>
        <v>0</v>
      </c>
      <c r="Q476" s="1">
        <f t="shared" si="102"/>
        <v>0</v>
      </c>
      <c r="R476" s="27" t="str">
        <f>IF(N476&gt;Summary!$E$45,"",Q476)</f>
        <v/>
      </c>
      <c r="T476">
        <f t="shared" si="103"/>
        <v>455</v>
      </c>
      <c r="U476">
        <f>Summary!$E$44*(T476-0.5)</f>
        <v>4090.5</v>
      </c>
      <c r="V476" s="1">
        <f>Summary!$E$32-SUM('Crossing Event Calculation'!$W$22:$W475)</f>
        <v>6.2816740697968498E-10</v>
      </c>
      <c r="W476" s="1">
        <f t="shared" si="104"/>
        <v>2.8462538323135359E-11</v>
      </c>
      <c r="X476" s="27" t="str">
        <f>IF(T476&gt;Summary!$E$45,"",W476)</f>
        <v/>
      </c>
      <c r="AA476">
        <f t="shared" si="105"/>
        <v>455</v>
      </c>
      <c r="AB476">
        <f>Summary!$F$44*(AA476-0.5)</f>
        <v>3272.3999999999996</v>
      </c>
      <c r="AC476" s="1">
        <f>IF(Summary!F$41=1,0,Summary!$F$31*(Summary!$F$41)*(1-Summary!$F$41)^$A475)</f>
        <v>1.4560828202997036E-45</v>
      </c>
      <c r="AD476" s="1" t="str">
        <f>IF(AA476&gt;Summary!$F$45,"",AC476)</f>
        <v/>
      </c>
      <c r="AG476">
        <f t="shared" si="106"/>
        <v>455</v>
      </c>
      <c r="AH476">
        <f>Summary!$F$44*(AG476-0.5)</f>
        <v>3272.3999999999996</v>
      </c>
      <c r="AI476" s="1">
        <f>Summary!$F$32-SUM('Crossing Event Calculation'!$AJ$22:$AJ475)</f>
        <v>0</v>
      </c>
      <c r="AJ476" s="1">
        <f t="shared" si="109"/>
        <v>0</v>
      </c>
      <c r="AK476" s="27" t="str">
        <f>IF(AG476&gt;Summary!$F$45,"",AJ476)</f>
        <v/>
      </c>
      <c r="AN476">
        <f t="shared" si="107"/>
        <v>455</v>
      </c>
      <c r="AO476">
        <f>Summary!$F$44*(AN476-0.5)</f>
        <v>3272.3999999999996</v>
      </c>
      <c r="AP476" s="1">
        <f>Summary!$F$32-SUM('Crossing Event Calculation'!$AQ$22:$AQ475)</f>
        <v>1.4729328867701952E-12</v>
      </c>
      <c r="AQ476" s="1">
        <f t="shared" si="110"/>
        <v>8.5544972138795856E-14</v>
      </c>
      <c r="AR476" s="27" t="str">
        <f>IF(AN476&gt;Summary!$F$45,"",AQ476)</f>
        <v/>
      </c>
      <c r="AT476">
        <f t="shared" si="108"/>
        <v>455</v>
      </c>
      <c r="AU476">
        <f>Summary!$F$44*(AT476-0.5)</f>
        <v>3272.3999999999996</v>
      </c>
      <c r="AV476" s="1">
        <f>Summary!$F$32-SUM('Crossing Event Calculation'!$AW$22:$AW475)</f>
        <v>2.5595027429714534E-6</v>
      </c>
      <c r="AW476" s="1">
        <f t="shared" si="111"/>
        <v>7.1135325718029693E-8</v>
      </c>
      <c r="AX476" s="27" t="str">
        <f>IF(AT476&gt;Summary!$F$45,"",AW476)</f>
        <v/>
      </c>
    </row>
    <row r="477" spans="1:50">
      <c r="A477">
        <f t="shared" si="98"/>
        <v>456</v>
      </c>
      <c r="B477">
        <f>Summary!$E$44*(A477-0.5)</f>
        <v>4099.5</v>
      </c>
      <c r="C477" s="1">
        <f>IF(Summary!E$41=1,0,Summary!$E$31*(Summary!$E$41)*(1-Summary!$E$41)^$A476)</f>
        <v>1.034292969086866E-45</v>
      </c>
      <c r="D477" s="1" t="str">
        <f>IF(A477&gt;Summary!$E$45,"",C477)</f>
        <v/>
      </c>
      <c r="G477">
        <f t="shared" si="99"/>
        <v>456</v>
      </c>
      <c r="H477">
        <f>Summary!$E$44*(G477-0.5)</f>
        <v>4099.5</v>
      </c>
      <c r="I477" s="1">
        <f>Summary!$E$32-SUM('Crossing Event Calculation'!$J$22:$J476)</f>
        <v>0</v>
      </c>
      <c r="J477" s="1">
        <f t="shared" si="100"/>
        <v>0</v>
      </c>
      <c r="K477" s="27" t="str">
        <f>IF(G477&gt;Summary!$E$45,"",J477)</f>
        <v/>
      </c>
      <c r="N477">
        <f t="shared" si="101"/>
        <v>456</v>
      </c>
      <c r="O477">
        <f>Summary!$E$44*(N477-0.5)</f>
        <v>4099.5</v>
      </c>
      <c r="P477" s="1">
        <f>Summary!$E$32-SUM('Crossing Event Calculation'!$Q$22:$Q476)</f>
        <v>0</v>
      </c>
      <c r="Q477" s="1">
        <f t="shared" si="102"/>
        <v>0</v>
      </c>
      <c r="R477" s="27" t="str">
        <f>IF(N477&gt;Summary!$E$45,"",Q477)</f>
        <v/>
      </c>
      <c r="T477">
        <f t="shared" si="103"/>
        <v>456</v>
      </c>
      <c r="U477">
        <f>Summary!$E$44*(T477-0.5)</f>
        <v>4099.5</v>
      </c>
      <c r="V477" s="1">
        <f>Summary!$E$32-SUM('Crossing Event Calculation'!$W$22:$W476)</f>
        <v>5.9970484134197477E-10</v>
      </c>
      <c r="W477" s="1">
        <f t="shared" si="104"/>
        <v>2.7172887099215233E-11</v>
      </c>
      <c r="X477" s="27" t="str">
        <f>IF(T477&gt;Summary!$E$45,"",W477)</f>
        <v/>
      </c>
      <c r="AA477">
        <f t="shared" si="105"/>
        <v>456</v>
      </c>
      <c r="AB477">
        <f>Summary!$F$44*(AA477-0.5)</f>
        <v>3279.5999999999995</v>
      </c>
      <c r="AC477" s="1">
        <f>IF(Summary!F$41=1,0,Summary!$F$31*(Summary!$F$41)*(1-Summary!$F$41)^$A476)</f>
        <v>1.1648662562397633E-45</v>
      </c>
      <c r="AD477" s="1" t="str">
        <f>IF(AA477&gt;Summary!$F$45,"",AC477)</f>
        <v/>
      </c>
      <c r="AG477">
        <f t="shared" si="106"/>
        <v>456</v>
      </c>
      <c r="AH477">
        <f>Summary!$F$44*(AG477-0.5)</f>
        <v>3279.5999999999995</v>
      </c>
      <c r="AI477" s="1">
        <f>Summary!$F$32-SUM('Crossing Event Calculation'!$AJ$22:$AJ476)</f>
        <v>0</v>
      </c>
      <c r="AJ477" s="1">
        <f t="shared" si="109"/>
        <v>0</v>
      </c>
      <c r="AK477" s="27" t="str">
        <f>IF(AG477&gt;Summary!$F$45,"",AJ477)</f>
        <v/>
      </c>
      <c r="AN477">
        <f t="shared" si="107"/>
        <v>456</v>
      </c>
      <c r="AO477">
        <f>Summary!$F$44*(AN477-0.5)</f>
        <v>3279.5999999999995</v>
      </c>
      <c r="AP477" s="1">
        <f>Summary!$F$32-SUM('Crossing Event Calculation'!$AQ$22:$AQ476)</f>
        <v>1.3873346915715956E-12</v>
      </c>
      <c r="AQ477" s="1">
        <f t="shared" si="110"/>
        <v>8.0573601556221677E-14</v>
      </c>
      <c r="AR477" s="27" t="str">
        <f>IF(AN477&gt;Summary!$F$45,"",AQ477)</f>
        <v/>
      </c>
      <c r="AT477">
        <f t="shared" si="108"/>
        <v>456</v>
      </c>
      <c r="AU477">
        <f>Summary!$F$44*(AT477-0.5)</f>
        <v>3279.5999999999995</v>
      </c>
      <c r="AV477" s="1">
        <f>Summary!$F$32-SUM('Crossing Event Calculation'!$AW$22:$AW476)</f>
        <v>2.4883674172304637E-6</v>
      </c>
      <c r="AW477" s="1">
        <f t="shared" si="111"/>
        <v>6.9158287568514457E-8</v>
      </c>
      <c r="AX477" s="27" t="str">
        <f>IF(AT477&gt;Summary!$F$45,"",AW477)</f>
        <v/>
      </c>
    </row>
    <row r="478" spans="1:50">
      <c r="A478">
        <f t="shared" si="98"/>
        <v>457</v>
      </c>
      <c r="B478">
        <f>Summary!$E$44*(A478-0.5)</f>
        <v>4108.5</v>
      </c>
      <c r="C478" s="1">
        <f>IF(Summary!E$41=1,0,Summary!$E$31*(Summary!$E$41)*(1-Summary!$E$41)^$A477)</f>
        <v>8.2743437526949299E-46</v>
      </c>
      <c r="D478" s="1" t="str">
        <f>IF(A478&gt;Summary!$E$45,"",C478)</f>
        <v/>
      </c>
      <c r="G478">
        <f t="shared" si="99"/>
        <v>457</v>
      </c>
      <c r="H478">
        <f>Summary!$E$44*(G478-0.5)</f>
        <v>4108.5</v>
      </c>
      <c r="I478" s="1">
        <f>Summary!$E$32-SUM('Crossing Event Calculation'!$J$22:$J477)</f>
        <v>0</v>
      </c>
      <c r="J478" s="1">
        <f t="shared" si="100"/>
        <v>0</v>
      </c>
      <c r="K478" s="27" t="str">
        <f>IF(G478&gt;Summary!$E$45,"",J478)</f>
        <v/>
      </c>
      <c r="N478">
        <f t="shared" si="101"/>
        <v>457</v>
      </c>
      <c r="O478">
        <f>Summary!$E$44*(N478-0.5)</f>
        <v>4108.5</v>
      </c>
      <c r="P478" s="1">
        <f>Summary!$E$32-SUM('Crossing Event Calculation'!$Q$22:$Q477)</f>
        <v>0</v>
      </c>
      <c r="Q478" s="1">
        <f t="shared" si="102"/>
        <v>0</v>
      </c>
      <c r="R478" s="27" t="str">
        <f>IF(N478&gt;Summary!$E$45,"",Q478)</f>
        <v/>
      </c>
      <c r="T478">
        <f t="shared" si="103"/>
        <v>457</v>
      </c>
      <c r="U478">
        <f>Summary!$E$44*(T478-0.5)</f>
        <v>4108.5</v>
      </c>
      <c r="V478" s="1">
        <f>Summary!$E$32-SUM('Crossing Event Calculation'!$W$22:$W477)</f>
        <v>5.7253191076966914E-10</v>
      </c>
      <c r="W478" s="1">
        <f t="shared" si="104"/>
        <v>2.5941669800812551E-11</v>
      </c>
      <c r="X478" s="27" t="str">
        <f>IF(T478&gt;Summary!$E$45,"",W478)</f>
        <v/>
      </c>
      <c r="AA478">
        <f t="shared" si="105"/>
        <v>457</v>
      </c>
      <c r="AB478">
        <f>Summary!$F$44*(AA478-0.5)</f>
        <v>3286.7999999999997</v>
      </c>
      <c r="AC478" s="1">
        <f>IF(Summary!F$41=1,0,Summary!$F$31*(Summary!$F$41)*(1-Summary!$F$41)^$A477)</f>
        <v>9.3189300499181086E-46</v>
      </c>
      <c r="AD478" s="1" t="str">
        <f>IF(AA478&gt;Summary!$F$45,"",AC478)</f>
        <v/>
      </c>
      <c r="AG478">
        <f t="shared" si="106"/>
        <v>457</v>
      </c>
      <c r="AH478">
        <f>Summary!$F$44*(AG478-0.5)</f>
        <v>3286.7999999999997</v>
      </c>
      <c r="AI478" s="1">
        <f>Summary!$F$32-SUM('Crossing Event Calculation'!$AJ$22:$AJ477)</f>
        <v>0</v>
      </c>
      <c r="AJ478" s="1">
        <f t="shared" si="109"/>
        <v>0</v>
      </c>
      <c r="AK478" s="27" t="str">
        <f>IF(AG478&gt;Summary!$F$45,"",AJ478)</f>
        <v/>
      </c>
      <c r="AN478">
        <f t="shared" si="107"/>
        <v>457</v>
      </c>
      <c r="AO478">
        <f>Summary!$F$44*(AN478-0.5)</f>
        <v>3286.7999999999997</v>
      </c>
      <c r="AP478" s="1">
        <f>Summary!$F$32-SUM('Crossing Event Calculation'!$AQ$22:$AQ477)</f>
        <v>1.3067324999838092E-12</v>
      </c>
      <c r="AQ478" s="1">
        <f t="shared" si="110"/>
        <v>7.5892388789751048E-14</v>
      </c>
      <c r="AR478" s="27" t="str">
        <f>IF(AN478&gt;Summary!$F$45,"",AQ478)</f>
        <v/>
      </c>
      <c r="AT478">
        <f t="shared" si="108"/>
        <v>457</v>
      </c>
      <c r="AU478">
        <f>Summary!$F$44*(AT478-0.5)</f>
        <v>3286.7999999999997</v>
      </c>
      <c r="AV478" s="1">
        <f>Summary!$F$32-SUM('Crossing Event Calculation'!$AW$22:$AW477)</f>
        <v>2.4192091296892926E-6</v>
      </c>
      <c r="AW478" s="1">
        <f t="shared" si="111"/>
        <v>6.7236196520223195E-8</v>
      </c>
      <c r="AX478" s="27" t="str">
        <f>IF(AT478&gt;Summary!$F$45,"",AW478)</f>
        <v/>
      </c>
    </row>
    <row r="479" spans="1:50">
      <c r="A479">
        <f t="shared" si="98"/>
        <v>458</v>
      </c>
      <c r="B479">
        <f>Summary!$E$44*(A479-0.5)</f>
        <v>4117.5</v>
      </c>
      <c r="C479" s="1">
        <f>IF(Summary!E$41=1,0,Summary!$E$31*(Summary!$E$41)*(1-Summary!$E$41)^$A478)</f>
        <v>6.6194750021559444E-46</v>
      </c>
      <c r="D479" s="1" t="str">
        <f>IF(A479&gt;Summary!$E$45,"",C479)</f>
        <v/>
      </c>
      <c r="G479">
        <f t="shared" si="99"/>
        <v>458</v>
      </c>
      <c r="H479">
        <f>Summary!$E$44*(G479-0.5)</f>
        <v>4117.5</v>
      </c>
      <c r="I479" s="1">
        <f>Summary!$E$32-SUM('Crossing Event Calculation'!$J$22:$J478)</f>
        <v>0</v>
      </c>
      <c r="J479" s="1">
        <f t="shared" si="100"/>
        <v>0</v>
      </c>
      <c r="K479" s="27" t="str">
        <f>IF(G479&gt;Summary!$E$45,"",J479)</f>
        <v/>
      </c>
      <c r="N479">
        <f t="shared" si="101"/>
        <v>458</v>
      </c>
      <c r="O479">
        <f>Summary!$E$44*(N479-0.5)</f>
        <v>4117.5</v>
      </c>
      <c r="P479" s="1">
        <f>Summary!$E$32-SUM('Crossing Event Calculation'!$Q$22:$Q478)</f>
        <v>0</v>
      </c>
      <c r="Q479" s="1">
        <f t="shared" si="102"/>
        <v>0</v>
      </c>
      <c r="R479" s="27" t="str">
        <f>IF(N479&gt;Summary!$E$45,"",Q479)</f>
        <v/>
      </c>
      <c r="T479">
        <f t="shared" si="103"/>
        <v>458</v>
      </c>
      <c r="U479">
        <f>Summary!$E$44*(T479-0.5)</f>
        <v>4117.5</v>
      </c>
      <c r="V479" s="1">
        <f>Summary!$E$32-SUM('Crossing Event Calculation'!$W$22:$W478)</f>
        <v>5.4659021753167281E-10</v>
      </c>
      <c r="W479" s="1">
        <f t="shared" si="104"/>
        <v>2.4766240401341383E-11</v>
      </c>
      <c r="X479" s="27" t="str">
        <f>IF(T479&gt;Summary!$E$45,"",W479)</f>
        <v/>
      </c>
      <c r="AA479">
        <f t="shared" si="105"/>
        <v>458</v>
      </c>
      <c r="AB479">
        <f>Summary!$F$44*(AA479-0.5)</f>
        <v>3293.9999999999995</v>
      </c>
      <c r="AC479" s="1">
        <f>IF(Summary!F$41=1,0,Summary!$F$31*(Summary!$F$41)*(1-Summary!$F$41)^$A478)</f>
        <v>7.4551440399344872E-46</v>
      </c>
      <c r="AD479" s="1" t="str">
        <f>IF(AA479&gt;Summary!$F$45,"",AC479)</f>
        <v/>
      </c>
      <c r="AG479">
        <f t="shared" si="106"/>
        <v>458</v>
      </c>
      <c r="AH479">
        <f>Summary!$F$44*(AG479-0.5)</f>
        <v>3293.9999999999995</v>
      </c>
      <c r="AI479" s="1">
        <f>Summary!$F$32-SUM('Crossing Event Calculation'!$AJ$22:$AJ478)</f>
        <v>0</v>
      </c>
      <c r="AJ479" s="1">
        <f t="shared" si="109"/>
        <v>0</v>
      </c>
      <c r="AK479" s="27" t="str">
        <f>IF(AG479&gt;Summary!$F$45,"",AJ479)</f>
        <v/>
      </c>
      <c r="AN479">
        <f t="shared" si="107"/>
        <v>458</v>
      </c>
      <c r="AO479">
        <f>Summary!$F$44*(AN479-0.5)</f>
        <v>3293.9999999999995</v>
      </c>
      <c r="AP479" s="1">
        <f>Summary!$F$32-SUM('Crossing Event Calculation'!$AQ$22:$AQ478)</f>
        <v>1.2307932450994485E-12</v>
      </c>
      <c r="AQ479" s="1">
        <f t="shared" si="110"/>
        <v>7.1481989984977081E-14</v>
      </c>
      <c r="AR479" s="27" t="str">
        <f>IF(AN479&gt;Summary!$F$45,"",AQ479)</f>
        <v/>
      </c>
      <c r="AT479">
        <f t="shared" si="108"/>
        <v>458</v>
      </c>
      <c r="AU479">
        <f>Summary!$F$44*(AT479-0.5)</f>
        <v>3293.9999999999995</v>
      </c>
      <c r="AV479" s="1">
        <f>Summary!$F$32-SUM('Crossing Event Calculation'!$AW$22:$AW478)</f>
        <v>2.3519729331900052E-6</v>
      </c>
      <c r="AW479" s="1">
        <f t="shared" si="111"/>
        <v>6.5367525446846822E-8</v>
      </c>
      <c r="AX479" s="27" t="str">
        <f>IF(AT479&gt;Summary!$F$45,"",AW479)</f>
        <v/>
      </c>
    </row>
    <row r="480" spans="1:50">
      <c r="A480">
        <f t="shared" si="98"/>
        <v>459</v>
      </c>
      <c r="B480">
        <f>Summary!$E$44*(A480-0.5)</f>
        <v>4126.5</v>
      </c>
      <c r="C480" s="1">
        <f>IF(Summary!E$41=1,0,Summary!$E$31*(Summary!$E$41)*(1-Summary!$E$41)^$A479)</f>
        <v>5.2955800017247562E-46</v>
      </c>
      <c r="D480" s="1" t="str">
        <f>IF(A480&gt;Summary!$E$45,"",C480)</f>
        <v/>
      </c>
      <c r="G480">
        <f t="shared" si="99"/>
        <v>459</v>
      </c>
      <c r="H480">
        <f>Summary!$E$44*(G480-0.5)</f>
        <v>4126.5</v>
      </c>
      <c r="I480" s="1">
        <f>Summary!$E$32-SUM('Crossing Event Calculation'!$J$22:$J479)</f>
        <v>0</v>
      </c>
      <c r="J480" s="1">
        <f t="shared" si="100"/>
        <v>0</v>
      </c>
      <c r="K480" s="27" t="str">
        <f>IF(G480&gt;Summary!$E$45,"",J480)</f>
        <v/>
      </c>
      <c r="N480">
        <f t="shared" si="101"/>
        <v>459</v>
      </c>
      <c r="O480">
        <f>Summary!$E$44*(N480-0.5)</f>
        <v>4126.5</v>
      </c>
      <c r="P480" s="1">
        <f>Summary!$E$32-SUM('Crossing Event Calculation'!$Q$22:$Q479)</f>
        <v>0</v>
      </c>
      <c r="Q480" s="1">
        <f t="shared" si="102"/>
        <v>0</v>
      </c>
      <c r="R480" s="27" t="str">
        <f>IF(N480&gt;Summary!$E$45,"",Q480)</f>
        <v/>
      </c>
      <c r="T480">
        <f t="shared" si="103"/>
        <v>459</v>
      </c>
      <c r="U480">
        <f>Summary!$E$44*(T480-0.5)</f>
        <v>4126.5</v>
      </c>
      <c r="V480" s="1">
        <f>Summary!$E$32-SUM('Crossing Event Calculation'!$W$22:$W479)</f>
        <v>5.2182402843214959E-10</v>
      </c>
      <c r="W480" s="1">
        <f t="shared" si="104"/>
        <v>2.3644073605466867E-11</v>
      </c>
      <c r="X480" s="27" t="str">
        <f>IF(T480&gt;Summary!$E$45,"",W480)</f>
        <v/>
      </c>
      <c r="AA480">
        <f t="shared" si="105"/>
        <v>459</v>
      </c>
      <c r="AB480">
        <f>Summary!$F$44*(AA480-0.5)</f>
        <v>3301.2</v>
      </c>
      <c r="AC480" s="1">
        <f>IF(Summary!F$41=1,0,Summary!$F$31*(Summary!$F$41)*(1-Summary!$F$41)^$A479)</f>
        <v>5.9641152319475904E-46</v>
      </c>
      <c r="AD480" s="1" t="str">
        <f>IF(AA480&gt;Summary!$F$45,"",AC480)</f>
        <v/>
      </c>
      <c r="AG480">
        <f t="shared" si="106"/>
        <v>459</v>
      </c>
      <c r="AH480">
        <f>Summary!$F$44*(AG480-0.5)</f>
        <v>3301.2</v>
      </c>
      <c r="AI480" s="1">
        <f>Summary!$F$32-SUM('Crossing Event Calculation'!$AJ$22:$AJ479)</f>
        <v>0</v>
      </c>
      <c r="AJ480" s="1">
        <f t="shared" si="109"/>
        <v>0</v>
      </c>
      <c r="AK480" s="27" t="str">
        <f>IF(AG480&gt;Summary!$F$45,"",AJ480)</f>
        <v/>
      </c>
      <c r="AN480">
        <f t="shared" si="107"/>
        <v>459</v>
      </c>
      <c r="AO480">
        <f>Summary!$F$44*(AN480-0.5)</f>
        <v>3301.2</v>
      </c>
      <c r="AP480" s="1">
        <f>Summary!$F$32-SUM('Crossing Event Calculation'!$AQ$22:$AQ479)</f>
        <v>1.1592948823135885E-12</v>
      </c>
      <c r="AQ480" s="1">
        <f t="shared" si="110"/>
        <v>6.7329509238961804E-14</v>
      </c>
      <c r="AR480" s="27" t="str">
        <f>IF(AN480&gt;Summary!$F$45,"",AQ480)</f>
        <v/>
      </c>
      <c r="AT480">
        <f t="shared" si="108"/>
        <v>459</v>
      </c>
      <c r="AU480">
        <f>Summary!$F$44*(AT480-0.5)</f>
        <v>3301.2</v>
      </c>
      <c r="AV480" s="1">
        <f>Summary!$F$32-SUM('Crossing Event Calculation'!$AW$22:$AW479)</f>
        <v>2.2866054077974596E-6</v>
      </c>
      <c r="AW480" s="1">
        <f t="shared" si="111"/>
        <v>6.3550789667621999E-8</v>
      </c>
      <c r="AX480" s="27" t="str">
        <f>IF(AT480&gt;Summary!$F$45,"",AW480)</f>
        <v/>
      </c>
    </row>
    <row r="481" spans="1:50">
      <c r="A481">
        <f t="shared" si="98"/>
        <v>460</v>
      </c>
      <c r="B481">
        <f>Summary!$E$44*(A481-0.5)</f>
        <v>4135.5</v>
      </c>
      <c r="C481" s="1">
        <f>IF(Summary!E$41=1,0,Summary!$E$31*(Summary!$E$41)*(1-Summary!$E$41)^$A480)</f>
        <v>4.2364640013798049E-46</v>
      </c>
      <c r="D481" s="1" t="str">
        <f>IF(A481&gt;Summary!$E$45,"",C481)</f>
        <v/>
      </c>
      <c r="G481">
        <f t="shared" si="99"/>
        <v>460</v>
      </c>
      <c r="H481">
        <f>Summary!$E$44*(G481-0.5)</f>
        <v>4135.5</v>
      </c>
      <c r="I481" s="1">
        <f>Summary!$E$32-SUM('Crossing Event Calculation'!$J$22:$J480)</f>
        <v>0</v>
      </c>
      <c r="J481" s="1">
        <f t="shared" si="100"/>
        <v>0</v>
      </c>
      <c r="K481" s="27" t="str">
        <f>IF(G481&gt;Summary!$E$45,"",J481)</f>
        <v/>
      </c>
      <c r="N481">
        <f t="shared" si="101"/>
        <v>460</v>
      </c>
      <c r="O481">
        <f>Summary!$E$44*(N481-0.5)</f>
        <v>4135.5</v>
      </c>
      <c r="P481" s="1">
        <f>Summary!$E$32-SUM('Crossing Event Calculation'!$Q$22:$Q480)</f>
        <v>0</v>
      </c>
      <c r="Q481" s="1">
        <f t="shared" si="102"/>
        <v>0</v>
      </c>
      <c r="R481" s="27" t="str">
        <f>IF(N481&gt;Summary!$E$45,"",Q481)</f>
        <v/>
      </c>
      <c r="T481">
        <f t="shared" si="103"/>
        <v>460</v>
      </c>
      <c r="U481">
        <f>Summary!$E$44*(T481-0.5)</f>
        <v>4135.5</v>
      </c>
      <c r="V481" s="1">
        <f>Summary!$E$32-SUM('Crossing Event Calculation'!$W$22:$W480)</f>
        <v>4.9817994174361502E-10</v>
      </c>
      <c r="W481" s="1">
        <f t="shared" si="104"/>
        <v>2.2572749757698824E-11</v>
      </c>
      <c r="X481" s="27" t="str">
        <f>IF(T481&gt;Summary!$E$45,"",W481)</f>
        <v/>
      </c>
      <c r="AA481">
        <f t="shared" si="105"/>
        <v>460</v>
      </c>
      <c r="AB481">
        <f>Summary!$F$44*(AA481-0.5)</f>
        <v>3308.3999999999996</v>
      </c>
      <c r="AC481" s="1">
        <f>IF(Summary!F$41=1,0,Summary!$F$31*(Summary!$F$41)*(1-Summary!$F$41)^$A480)</f>
        <v>4.7712921855580726E-46</v>
      </c>
      <c r="AD481" s="1" t="str">
        <f>IF(AA481&gt;Summary!$F$45,"",AC481)</f>
        <v/>
      </c>
      <c r="AG481">
        <f t="shared" si="106"/>
        <v>460</v>
      </c>
      <c r="AH481">
        <f>Summary!$F$44*(AG481-0.5)</f>
        <v>3308.3999999999996</v>
      </c>
      <c r="AI481" s="1">
        <f>Summary!$F$32-SUM('Crossing Event Calculation'!$AJ$22:$AJ480)</f>
        <v>0</v>
      </c>
      <c r="AJ481" s="1">
        <f t="shared" si="109"/>
        <v>0</v>
      </c>
      <c r="AK481" s="27" t="str">
        <f>IF(AG481&gt;Summary!$F$45,"",AJ481)</f>
        <v/>
      </c>
      <c r="AN481">
        <f t="shared" si="107"/>
        <v>460</v>
      </c>
      <c r="AO481">
        <f>Summary!$F$44*(AN481-0.5)</f>
        <v>3308.3999999999996</v>
      </c>
      <c r="AP481" s="1">
        <f>Summary!$F$32-SUM('Crossing Event Calculation'!$AQ$22:$AQ480)</f>
        <v>1.092015367021304E-12</v>
      </c>
      <c r="AQ481" s="1">
        <f t="shared" si="110"/>
        <v>6.3422050648767318E-14</v>
      </c>
      <c r="AR481" s="27" t="str">
        <f>IF(AN481&gt;Summary!$F$45,"",AQ481)</f>
        <v/>
      </c>
      <c r="AT481">
        <f t="shared" si="108"/>
        <v>460</v>
      </c>
      <c r="AU481">
        <f>Summary!$F$44*(AT481-0.5)</f>
        <v>3308.3999999999996</v>
      </c>
      <c r="AV481" s="1">
        <f>Summary!$F$32-SUM('Crossing Event Calculation'!$AW$22:$AW480)</f>
        <v>2.2230546181667421E-6</v>
      </c>
      <c r="AW481" s="1">
        <f t="shared" si="111"/>
        <v>6.1784545762459868E-8</v>
      </c>
      <c r="AX481" s="27" t="str">
        <f>IF(AT481&gt;Summary!$F$45,"",AW481)</f>
        <v/>
      </c>
    </row>
    <row r="482" spans="1:50">
      <c r="A482">
        <f t="shared" si="98"/>
        <v>461</v>
      </c>
      <c r="B482">
        <f>Summary!$E$44*(A482-0.5)</f>
        <v>4144.5</v>
      </c>
      <c r="C482" s="1">
        <f>IF(Summary!E$41=1,0,Summary!$E$31*(Summary!$E$41)*(1-Summary!$E$41)^$A481)</f>
        <v>3.3891712011038449E-46</v>
      </c>
      <c r="D482" s="1" t="str">
        <f>IF(A482&gt;Summary!$E$45,"",C482)</f>
        <v/>
      </c>
      <c r="G482">
        <f t="shared" si="99"/>
        <v>461</v>
      </c>
      <c r="H482">
        <f>Summary!$E$44*(G482-0.5)</f>
        <v>4144.5</v>
      </c>
      <c r="I482" s="1">
        <f>Summary!$E$32-SUM('Crossing Event Calculation'!$J$22:$J481)</f>
        <v>0</v>
      </c>
      <c r="J482" s="1">
        <f t="shared" si="100"/>
        <v>0</v>
      </c>
      <c r="K482" s="27" t="str">
        <f>IF(G482&gt;Summary!$E$45,"",J482)</f>
        <v/>
      </c>
      <c r="N482">
        <f t="shared" si="101"/>
        <v>461</v>
      </c>
      <c r="O482">
        <f>Summary!$E$44*(N482-0.5)</f>
        <v>4144.5</v>
      </c>
      <c r="P482" s="1">
        <f>Summary!$E$32-SUM('Crossing Event Calculation'!$Q$22:$Q481)</f>
        <v>0</v>
      </c>
      <c r="Q482" s="1">
        <f t="shared" si="102"/>
        <v>0</v>
      </c>
      <c r="R482" s="27" t="str">
        <f>IF(N482&gt;Summary!$E$45,"",Q482)</f>
        <v/>
      </c>
      <c r="T482">
        <f t="shared" si="103"/>
        <v>461</v>
      </c>
      <c r="U482">
        <f>Summary!$E$44*(T482-0.5)</f>
        <v>4144.5</v>
      </c>
      <c r="V482" s="1">
        <f>Summary!$E$32-SUM('Crossing Event Calculation'!$W$22:$W481)</f>
        <v>4.7560722027384372E-10</v>
      </c>
      <c r="W482" s="1">
        <f t="shared" si="104"/>
        <v>2.1549969933798149E-11</v>
      </c>
      <c r="X482" s="27" t="str">
        <f>IF(T482&gt;Summary!$E$45,"",W482)</f>
        <v/>
      </c>
      <c r="AA482">
        <f t="shared" si="105"/>
        <v>461</v>
      </c>
      <c r="AB482">
        <f>Summary!$F$44*(AA482-0.5)</f>
        <v>3315.5999999999995</v>
      </c>
      <c r="AC482" s="1">
        <f>IF(Summary!F$41=1,0,Summary!$F$31*(Summary!$F$41)*(1-Summary!$F$41)^$A481)</f>
        <v>3.8170337484464587E-46</v>
      </c>
      <c r="AD482" s="1" t="str">
        <f>IF(AA482&gt;Summary!$F$45,"",AC482)</f>
        <v/>
      </c>
      <c r="AG482">
        <f t="shared" si="106"/>
        <v>461</v>
      </c>
      <c r="AH482">
        <f>Summary!$F$44*(AG482-0.5)</f>
        <v>3315.5999999999995</v>
      </c>
      <c r="AI482" s="1">
        <f>Summary!$F$32-SUM('Crossing Event Calculation'!$AJ$22:$AJ481)</f>
        <v>0</v>
      </c>
      <c r="AJ482" s="1">
        <f t="shared" si="109"/>
        <v>0</v>
      </c>
      <c r="AK482" s="27" t="str">
        <f>IF(AG482&gt;Summary!$F$45,"",AJ482)</f>
        <v/>
      </c>
      <c r="AN482">
        <f t="shared" si="107"/>
        <v>461</v>
      </c>
      <c r="AO482">
        <f>Summary!$F$44*(AN482-0.5)</f>
        <v>3315.5999999999995</v>
      </c>
      <c r="AP482" s="1">
        <f>Summary!$F$32-SUM('Crossing Event Calculation'!$AQ$22:$AQ481)</f>
        <v>1.0286216323152075E-12</v>
      </c>
      <c r="AQ482" s="1">
        <f t="shared" si="110"/>
        <v>5.9740270359986698E-14</v>
      </c>
      <c r="AR482" s="27" t="str">
        <f>IF(AN482&gt;Summary!$F$45,"",AQ482)</f>
        <v/>
      </c>
      <c r="AT482">
        <f t="shared" si="108"/>
        <v>461</v>
      </c>
      <c r="AU482">
        <f>Summary!$F$44*(AT482-0.5)</f>
        <v>3315.5999999999995</v>
      </c>
      <c r="AV482" s="1">
        <f>Summary!$F$32-SUM('Crossing Event Calculation'!$AW$22:$AW481)</f>
        <v>2.1612700723538936E-6</v>
      </c>
      <c r="AW482" s="1">
        <f t="shared" si="111"/>
        <v>6.006739042718757E-8</v>
      </c>
      <c r="AX482" s="27" t="str">
        <f>IF(AT482&gt;Summary!$F$45,"",AW482)</f>
        <v/>
      </c>
    </row>
    <row r="483" spans="1:50">
      <c r="A483">
        <f t="shared" si="98"/>
        <v>462</v>
      </c>
      <c r="B483">
        <f>Summary!$E$44*(A483-0.5)</f>
        <v>4153.5</v>
      </c>
      <c r="C483" s="1">
        <f>IF(Summary!E$41=1,0,Summary!$E$31*(Summary!$E$41)*(1-Summary!$E$41)^$A482)</f>
        <v>2.7113369608830767E-46</v>
      </c>
      <c r="D483" s="1" t="str">
        <f>IF(A483&gt;Summary!$E$45,"",C483)</f>
        <v/>
      </c>
      <c r="G483">
        <f t="shared" si="99"/>
        <v>462</v>
      </c>
      <c r="H483">
        <f>Summary!$E$44*(G483-0.5)</f>
        <v>4153.5</v>
      </c>
      <c r="I483" s="1">
        <f>Summary!$E$32-SUM('Crossing Event Calculation'!$J$22:$J482)</f>
        <v>0</v>
      </c>
      <c r="J483" s="1">
        <f t="shared" si="100"/>
        <v>0</v>
      </c>
      <c r="K483" s="27" t="str">
        <f>IF(G483&gt;Summary!$E$45,"",J483)</f>
        <v/>
      </c>
      <c r="N483">
        <f t="shared" si="101"/>
        <v>462</v>
      </c>
      <c r="O483">
        <f>Summary!$E$44*(N483-0.5)</f>
        <v>4153.5</v>
      </c>
      <c r="P483" s="1">
        <f>Summary!$E$32-SUM('Crossing Event Calculation'!$Q$22:$Q482)</f>
        <v>0</v>
      </c>
      <c r="Q483" s="1">
        <f t="shared" si="102"/>
        <v>0</v>
      </c>
      <c r="R483" s="27" t="str">
        <f>IF(N483&gt;Summary!$E$45,"",Q483)</f>
        <v/>
      </c>
      <c r="T483">
        <f t="shared" si="103"/>
        <v>462</v>
      </c>
      <c r="U483">
        <f>Summary!$E$44*(T483-0.5)</f>
        <v>4153.5</v>
      </c>
      <c r="V483" s="1">
        <f>Summary!$E$32-SUM('Crossing Event Calculation'!$W$22:$W482)</f>
        <v>4.5405723625435712E-10</v>
      </c>
      <c r="W483" s="1">
        <f t="shared" si="104"/>
        <v>2.0573530788432831E-11</v>
      </c>
      <c r="X483" s="27" t="str">
        <f>IF(T483&gt;Summary!$E$45,"",W483)</f>
        <v/>
      </c>
      <c r="AA483">
        <f t="shared" si="105"/>
        <v>462</v>
      </c>
      <c r="AB483">
        <f>Summary!$F$44*(AA483-0.5)</f>
        <v>3322.7999999999997</v>
      </c>
      <c r="AC483" s="1">
        <f>IF(Summary!F$41=1,0,Summary!$F$31*(Summary!$F$41)*(1-Summary!$F$41)^$A482)</f>
        <v>3.0536269987571677E-46</v>
      </c>
      <c r="AD483" s="1" t="str">
        <f>IF(AA483&gt;Summary!$F$45,"",AC483)</f>
        <v/>
      </c>
      <c r="AG483">
        <f t="shared" si="106"/>
        <v>462</v>
      </c>
      <c r="AH483">
        <f>Summary!$F$44*(AG483-0.5)</f>
        <v>3322.7999999999997</v>
      </c>
      <c r="AI483" s="1">
        <f>Summary!$F$32-SUM('Crossing Event Calculation'!$AJ$22:$AJ482)</f>
        <v>0</v>
      </c>
      <c r="AJ483" s="1">
        <f t="shared" si="109"/>
        <v>0</v>
      </c>
      <c r="AK483" s="27" t="str">
        <f>IF(AG483&gt;Summary!$F$45,"",AJ483)</f>
        <v/>
      </c>
      <c r="AN483">
        <f t="shared" si="107"/>
        <v>462</v>
      </c>
      <c r="AO483">
        <f>Summary!$F$44*(AN483-0.5)</f>
        <v>3322.7999999999997</v>
      </c>
      <c r="AP483" s="1">
        <f>Summary!$F$32-SUM('Crossing Event Calculation'!$AQ$22:$AQ482)</f>
        <v>9.6889163359037411E-13</v>
      </c>
      <c r="AQ483" s="1">
        <f t="shared" si="110"/>
        <v>5.6271272469682028E-14</v>
      </c>
      <c r="AR483" s="27" t="str">
        <f>IF(AN483&gt;Summary!$F$45,"",AQ483)</f>
        <v/>
      </c>
      <c r="AT483">
        <f t="shared" si="108"/>
        <v>462</v>
      </c>
      <c r="AU483">
        <f>Summary!$F$44*(AT483-0.5)</f>
        <v>3322.7999999999997</v>
      </c>
      <c r="AV483" s="1">
        <f>Summary!$F$32-SUM('Crossing Event Calculation'!$AW$22:$AW482)</f>
        <v>2.1012026819589025E-6</v>
      </c>
      <c r="AW483" s="1">
        <f t="shared" si="111"/>
        <v>5.8397959365816994E-8</v>
      </c>
      <c r="AX483" s="27" t="str">
        <f>IF(AT483&gt;Summary!$F$45,"",AW483)</f>
        <v/>
      </c>
    </row>
    <row r="484" spans="1:50">
      <c r="A484">
        <f t="shared" si="98"/>
        <v>463</v>
      </c>
      <c r="B484">
        <f>Summary!$E$44*(A484-0.5)</f>
        <v>4162.5</v>
      </c>
      <c r="C484" s="1">
        <f>IF(Summary!E$41=1,0,Summary!$E$31*(Summary!$E$41)*(1-Summary!$E$41)^$A483)</f>
        <v>2.1690695687064609E-46</v>
      </c>
      <c r="D484" s="1" t="str">
        <f>IF(A484&gt;Summary!$E$45,"",C484)</f>
        <v/>
      </c>
      <c r="G484">
        <f t="shared" si="99"/>
        <v>463</v>
      </c>
      <c r="H484">
        <f>Summary!$E$44*(G484-0.5)</f>
        <v>4162.5</v>
      </c>
      <c r="I484" s="1">
        <f>Summary!$E$32-SUM('Crossing Event Calculation'!$J$22:$J483)</f>
        <v>0</v>
      </c>
      <c r="J484" s="1">
        <f t="shared" si="100"/>
        <v>0</v>
      </c>
      <c r="K484" s="27" t="str">
        <f>IF(G484&gt;Summary!$E$45,"",J484)</f>
        <v/>
      </c>
      <c r="N484">
        <f t="shared" si="101"/>
        <v>463</v>
      </c>
      <c r="O484">
        <f>Summary!$E$44*(N484-0.5)</f>
        <v>4162.5</v>
      </c>
      <c r="P484" s="1">
        <f>Summary!$E$32-SUM('Crossing Event Calculation'!$Q$22:$Q483)</f>
        <v>0</v>
      </c>
      <c r="Q484" s="1">
        <f t="shared" si="102"/>
        <v>0</v>
      </c>
      <c r="R484" s="27" t="str">
        <f>IF(N484&gt;Summary!$E$45,"",Q484)</f>
        <v/>
      </c>
      <c r="T484">
        <f t="shared" si="103"/>
        <v>463</v>
      </c>
      <c r="U484">
        <f>Summary!$E$44*(T484-0.5)</f>
        <v>4162.5</v>
      </c>
      <c r="V484" s="1">
        <f>Summary!$E$32-SUM('Crossing Event Calculation'!$W$22:$W483)</f>
        <v>4.3348369338502835E-10</v>
      </c>
      <c r="W484" s="1">
        <f t="shared" si="104"/>
        <v>1.9641334616115541E-11</v>
      </c>
      <c r="X484" s="27" t="str">
        <f>IF(T484&gt;Summary!$E$45,"",W484)</f>
        <v/>
      </c>
      <c r="AA484">
        <f t="shared" si="105"/>
        <v>463</v>
      </c>
      <c r="AB484">
        <f>Summary!$F$44*(AA484-0.5)</f>
        <v>3329.9999999999995</v>
      </c>
      <c r="AC484" s="1">
        <f>IF(Summary!F$41=1,0,Summary!$F$31*(Summary!$F$41)*(1-Summary!$F$41)^$A483)</f>
        <v>2.442901599005734E-46</v>
      </c>
      <c r="AD484" s="1" t="str">
        <f>IF(AA484&gt;Summary!$F$45,"",AC484)</f>
        <v/>
      </c>
      <c r="AG484">
        <f t="shared" si="106"/>
        <v>463</v>
      </c>
      <c r="AH484">
        <f>Summary!$F$44*(AG484-0.5)</f>
        <v>3329.9999999999995</v>
      </c>
      <c r="AI484" s="1">
        <f>Summary!$F$32-SUM('Crossing Event Calculation'!$AJ$22:$AJ483)</f>
        <v>0</v>
      </c>
      <c r="AJ484" s="1">
        <f t="shared" si="109"/>
        <v>0</v>
      </c>
      <c r="AK484" s="27" t="str">
        <f>IF(AG484&gt;Summary!$F$45,"",AJ484)</f>
        <v/>
      </c>
      <c r="AN484">
        <f t="shared" si="107"/>
        <v>463</v>
      </c>
      <c r="AO484">
        <f>Summary!$F$44*(AN484-0.5)</f>
        <v>3329.9999999999995</v>
      </c>
      <c r="AP484" s="1">
        <f>Summary!$F$32-SUM('Crossing Event Calculation'!$AQ$22:$AQ483)</f>
        <v>9.1260332624187868E-13</v>
      </c>
      <c r="AQ484" s="1">
        <f t="shared" si="110"/>
        <v>5.3002161074915347E-14</v>
      </c>
      <c r="AR484" s="27" t="str">
        <f>IF(AN484&gt;Summary!$F$45,"",AQ484)</f>
        <v/>
      </c>
      <c r="AT484">
        <f t="shared" si="108"/>
        <v>463</v>
      </c>
      <c r="AU484">
        <f>Summary!$F$44*(AT484-0.5)</f>
        <v>3329.9999999999995</v>
      </c>
      <c r="AV484" s="1">
        <f>Summary!$F$32-SUM('Crossing Event Calculation'!$AW$22:$AW483)</f>
        <v>2.0428047226017654E-6</v>
      </c>
      <c r="AW484" s="1">
        <f t="shared" si="111"/>
        <v>5.6774926192070346E-8</v>
      </c>
      <c r="AX484" s="27" t="str">
        <f>IF(AT484&gt;Summary!$F$45,"",AW484)</f>
        <v/>
      </c>
    </row>
    <row r="485" spans="1:50">
      <c r="A485">
        <f t="shared" si="98"/>
        <v>464</v>
      </c>
      <c r="B485">
        <f>Summary!$E$44*(A485-0.5)</f>
        <v>4171.5</v>
      </c>
      <c r="C485" s="1">
        <f>IF(Summary!E$41=1,0,Summary!$E$31*(Summary!$E$41)*(1-Summary!$E$41)^$A484)</f>
        <v>1.735255654965169E-46</v>
      </c>
      <c r="D485" s="1" t="str">
        <f>IF(A485&gt;Summary!$E$45,"",C485)</f>
        <v/>
      </c>
      <c r="G485">
        <f t="shared" si="99"/>
        <v>464</v>
      </c>
      <c r="H485">
        <f>Summary!$E$44*(G485-0.5)</f>
        <v>4171.5</v>
      </c>
      <c r="I485" s="1">
        <f>Summary!$E$32-SUM('Crossing Event Calculation'!$J$22:$J484)</f>
        <v>0</v>
      </c>
      <c r="J485" s="1">
        <f t="shared" si="100"/>
        <v>0</v>
      </c>
      <c r="K485" s="27" t="str">
        <f>IF(G485&gt;Summary!$E$45,"",J485)</f>
        <v/>
      </c>
      <c r="N485">
        <f t="shared" si="101"/>
        <v>464</v>
      </c>
      <c r="O485">
        <f>Summary!$E$44*(N485-0.5)</f>
        <v>4171.5</v>
      </c>
      <c r="P485" s="1">
        <f>Summary!$E$32-SUM('Crossing Event Calculation'!$Q$22:$Q484)</f>
        <v>0</v>
      </c>
      <c r="Q485" s="1">
        <f t="shared" si="102"/>
        <v>0</v>
      </c>
      <c r="R485" s="27" t="str">
        <f>IF(N485&gt;Summary!$E$45,"",Q485)</f>
        <v/>
      </c>
      <c r="T485">
        <f t="shared" si="103"/>
        <v>464</v>
      </c>
      <c r="U485">
        <f>Summary!$E$44*(T485-0.5)</f>
        <v>4171.5</v>
      </c>
      <c r="V485" s="1">
        <f>Summary!$E$32-SUM('Crossing Event Calculation'!$W$22:$W484)</f>
        <v>4.1384240478947731E-10</v>
      </c>
      <c r="W485" s="1">
        <f t="shared" si="104"/>
        <v>1.8751379290266056E-11</v>
      </c>
      <c r="X485" s="27" t="str">
        <f>IF(T485&gt;Summary!$E$45,"",W485)</f>
        <v/>
      </c>
      <c r="AA485">
        <f t="shared" si="105"/>
        <v>464</v>
      </c>
      <c r="AB485">
        <f>Summary!$F$44*(AA485-0.5)</f>
        <v>3337.2</v>
      </c>
      <c r="AC485" s="1">
        <f>IF(Summary!F$41=1,0,Summary!$F$31*(Summary!$F$41)*(1-Summary!$F$41)^$A484)</f>
        <v>1.9543212792045872E-46</v>
      </c>
      <c r="AD485" s="1" t="str">
        <f>IF(AA485&gt;Summary!$F$45,"",AC485)</f>
        <v/>
      </c>
      <c r="AG485">
        <f t="shared" si="106"/>
        <v>464</v>
      </c>
      <c r="AH485">
        <f>Summary!$F$44*(AG485-0.5)</f>
        <v>3337.2</v>
      </c>
      <c r="AI485" s="1">
        <f>Summary!$F$32-SUM('Crossing Event Calculation'!$AJ$22:$AJ484)</f>
        <v>0</v>
      </c>
      <c r="AJ485" s="1">
        <f t="shared" si="109"/>
        <v>0</v>
      </c>
      <c r="AK485" s="27" t="str">
        <f>IF(AG485&gt;Summary!$F$45,"",AJ485)</f>
        <v/>
      </c>
      <c r="AN485">
        <f t="shared" si="107"/>
        <v>464</v>
      </c>
      <c r="AO485">
        <f>Summary!$F$44*(AN485-0.5)</f>
        <v>3337.2</v>
      </c>
      <c r="AP485" s="1">
        <f>Summary!$F$32-SUM('Crossing Event Calculation'!$AQ$22:$AQ484)</f>
        <v>8.5964568796725871E-13</v>
      </c>
      <c r="AQ485" s="1">
        <f t="shared" si="110"/>
        <v>4.9926488224217704E-14</v>
      </c>
      <c r="AR485" s="27" t="str">
        <f>IF(AN485&gt;Summary!$F$45,"",AQ485)</f>
        <v/>
      </c>
      <c r="AT485">
        <f t="shared" si="108"/>
        <v>464</v>
      </c>
      <c r="AU485">
        <f>Summary!$F$44*(AT485-0.5)</f>
        <v>3337.2</v>
      </c>
      <c r="AV485" s="1">
        <f>Summary!$F$32-SUM('Crossing Event Calculation'!$AW$22:$AW484)</f>
        <v>1.9860297963969487E-6</v>
      </c>
      <c r="AW485" s="1">
        <f t="shared" si="111"/>
        <v>5.5197001386446578E-8</v>
      </c>
      <c r="AX485" s="27" t="str">
        <f>IF(AT485&gt;Summary!$F$45,"",AW485)</f>
        <v/>
      </c>
    </row>
    <row r="486" spans="1:50">
      <c r="A486">
        <f t="shared" si="98"/>
        <v>465</v>
      </c>
      <c r="B486">
        <f>Summary!$E$44*(A486-0.5)</f>
        <v>4180.5</v>
      </c>
      <c r="C486" s="1">
        <f>IF(Summary!E$41=1,0,Summary!$E$31*(Summary!$E$41)*(1-Summary!$E$41)^$A485)</f>
        <v>1.3882045239721355E-46</v>
      </c>
      <c r="D486" s="1" t="str">
        <f>IF(A486&gt;Summary!$E$45,"",C486)</f>
        <v/>
      </c>
      <c r="G486">
        <f t="shared" si="99"/>
        <v>465</v>
      </c>
      <c r="H486">
        <f>Summary!$E$44*(G486-0.5)</f>
        <v>4180.5</v>
      </c>
      <c r="I486" s="1">
        <f>Summary!$E$32-SUM('Crossing Event Calculation'!$J$22:$J485)</f>
        <v>0</v>
      </c>
      <c r="J486" s="1">
        <f t="shared" si="100"/>
        <v>0</v>
      </c>
      <c r="K486" s="27" t="str">
        <f>IF(G486&gt;Summary!$E$45,"",J486)</f>
        <v/>
      </c>
      <c r="N486">
        <f t="shared" si="101"/>
        <v>465</v>
      </c>
      <c r="O486">
        <f>Summary!$E$44*(N486-0.5)</f>
        <v>4180.5</v>
      </c>
      <c r="P486" s="1">
        <f>Summary!$E$32-SUM('Crossing Event Calculation'!$Q$22:$Q485)</f>
        <v>0</v>
      </c>
      <c r="Q486" s="1">
        <f t="shared" si="102"/>
        <v>0</v>
      </c>
      <c r="R486" s="27" t="str">
        <f>IF(N486&gt;Summary!$E$45,"",Q486)</f>
        <v/>
      </c>
      <c r="T486">
        <f t="shared" si="103"/>
        <v>465</v>
      </c>
      <c r="U486">
        <f>Summary!$E$44*(T486-0.5)</f>
        <v>4180.5</v>
      </c>
      <c r="V486" s="1">
        <f>Summary!$E$32-SUM('Crossing Event Calculation'!$W$22:$W485)</f>
        <v>3.9509107097046581E-10</v>
      </c>
      <c r="W486" s="1">
        <f t="shared" si="104"/>
        <v>1.7901748202273647E-11</v>
      </c>
      <c r="X486" s="27" t="str">
        <f>IF(T486&gt;Summary!$E$45,"",W486)</f>
        <v/>
      </c>
      <c r="AA486">
        <f t="shared" si="105"/>
        <v>465</v>
      </c>
      <c r="AB486">
        <f>Summary!$F$44*(AA486-0.5)</f>
        <v>3344.3999999999996</v>
      </c>
      <c r="AC486" s="1">
        <f>IF(Summary!F$41=1,0,Summary!$F$31*(Summary!$F$41)*(1-Summary!$F$41)^$A485)</f>
        <v>1.5634570233636703E-46</v>
      </c>
      <c r="AD486" s="1" t="str">
        <f>IF(AA486&gt;Summary!$F$45,"",AC486)</f>
        <v/>
      </c>
      <c r="AG486">
        <f t="shared" si="106"/>
        <v>465</v>
      </c>
      <c r="AH486">
        <f>Summary!$F$44*(AG486-0.5)</f>
        <v>3344.3999999999996</v>
      </c>
      <c r="AI486" s="1">
        <f>Summary!$F$32-SUM('Crossing Event Calculation'!$AJ$22:$AJ485)</f>
        <v>0</v>
      </c>
      <c r="AJ486" s="1">
        <f t="shared" si="109"/>
        <v>0</v>
      </c>
      <c r="AK486" s="27" t="str">
        <f>IF(AG486&gt;Summary!$F$45,"",AJ486)</f>
        <v/>
      </c>
      <c r="AN486">
        <f t="shared" si="107"/>
        <v>465</v>
      </c>
      <c r="AO486">
        <f>Summary!$F$44*(AN486-0.5)</f>
        <v>3344.3999999999996</v>
      </c>
      <c r="AP486" s="1">
        <f>Summary!$F$32-SUM('Crossing Event Calculation'!$AQ$22:$AQ485)</f>
        <v>8.0968565185912666E-13</v>
      </c>
      <c r="AQ486" s="1">
        <f t="shared" si="110"/>
        <v>4.7024910063182196E-14</v>
      </c>
      <c r="AR486" s="27" t="str">
        <f>IF(AN486&gt;Summary!$F$45,"",AQ486)</f>
        <v/>
      </c>
      <c r="AT486">
        <f t="shared" si="108"/>
        <v>465</v>
      </c>
      <c r="AU486">
        <f>Summary!$F$44*(AT486-0.5)</f>
        <v>3344.3999999999996</v>
      </c>
      <c r="AV486" s="1">
        <f>Summary!$F$32-SUM('Crossing Event Calculation'!$AW$22:$AW485)</f>
        <v>1.9308327949829618E-6</v>
      </c>
      <c r="AW486" s="1">
        <f t="shared" si="111"/>
        <v>5.3662931268715786E-8</v>
      </c>
      <c r="AX486" s="27" t="str">
        <f>IF(AT486&gt;Summary!$F$45,"",AW486)</f>
        <v/>
      </c>
    </row>
    <row r="487" spans="1:50">
      <c r="A487">
        <f t="shared" si="98"/>
        <v>466</v>
      </c>
      <c r="B487">
        <f>Summary!$E$44*(A487-0.5)</f>
        <v>4189.5</v>
      </c>
      <c r="C487" s="1">
        <f>IF(Summary!E$41=1,0,Summary!$E$31*(Summary!$E$41)*(1-Summary!$E$41)^$A486)</f>
        <v>1.1105636191777082E-46</v>
      </c>
      <c r="D487" s="1" t="str">
        <f>IF(A487&gt;Summary!$E$45,"",C487)</f>
        <v/>
      </c>
      <c r="G487">
        <f t="shared" si="99"/>
        <v>466</v>
      </c>
      <c r="H487">
        <f>Summary!$E$44*(G487-0.5)</f>
        <v>4189.5</v>
      </c>
      <c r="I487" s="1">
        <f>Summary!$E$32-SUM('Crossing Event Calculation'!$J$22:$J486)</f>
        <v>0</v>
      </c>
      <c r="J487" s="1">
        <f t="shared" si="100"/>
        <v>0</v>
      </c>
      <c r="K487" s="27" t="str">
        <f>IF(G487&gt;Summary!$E$45,"",J487)</f>
        <v/>
      </c>
      <c r="N487">
        <f t="shared" si="101"/>
        <v>466</v>
      </c>
      <c r="O487">
        <f>Summary!$E$44*(N487-0.5)</f>
        <v>4189.5</v>
      </c>
      <c r="P487" s="1">
        <f>Summary!$E$32-SUM('Crossing Event Calculation'!$Q$22:$Q486)</f>
        <v>0</v>
      </c>
      <c r="Q487" s="1">
        <f t="shared" si="102"/>
        <v>0</v>
      </c>
      <c r="R487" s="27" t="str">
        <f>IF(N487&gt;Summary!$E$45,"",Q487)</f>
        <v/>
      </c>
      <c r="T487">
        <f t="shared" si="103"/>
        <v>466</v>
      </c>
      <c r="U487">
        <f>Summary!$E$44*(T487-0.5)</f>
        <v>4189.5</v>
      </c>
      <c r="V487" s="1">
        <f>Summary!$E$32-SUM('Crossing Event Calculation'!$W$22:$W486)</f>
        <v>3.7718927980989747E-10</v>
      </c>
      <c r="W487" s="1">
        <f t="shared" si="104"/>
        <v>1.7090610261497107E-11</v>
      </c>
      <c r="X487" s="27" t="str">
        <f>IF(T487&gt;Summary!$E$45,"",W487)</f>
        <v/>
      </c>
      <c r="AA487">
        <f t="shared" si="105"/>
        <v>466</v>
      </c>
      <c r="AB487">
        <f>Summary!$F$44*(AA487-0.5)</f>
        <v>3351.5999999999995</v>
      </c>
      <c r="AC487" s="1">
        <f>IF(Summary!F$41=1,0,Summary!$F$31*(Summary!$F$41)*(1-Summary!$F$41)^$A486)</f>
        <v>1.2507656186909361E-46</v>
      </c>
      <c r="AD487" s="1" t="str">
        <f>IF(AA487&gt;Summary!$F$45,"",AC487)</f>
        <v/>
      </c>
      <c r="AG487">
        <f t="shared" si="106"/>
        <v>466</v>
      </c>
      <c r="AH487">
        <f>Summary!$F$44*(AG487-0.5)</f>
        <v>3351.5999999999995</v>
      </c>
      <c r="AI487" s="1">
        <f>Summary!$F$32-SUM('Crossing Event Calculation'!$AJ$22:$AJ486)</f>
        <v>0</v>
      </c>
      <c r="AJ487" s="1">
        <f t="shared" si="109"/>
        <v>0</v>
      </c>
      <c r="AK487" s="27" t="str">
        <f>IF(AG487&gt;Summary!$F$45,"",AJ487)</f>
        <v/>
      </c>
      <c r="AN487">
        <f t="shared" si="107"/>
        <v>466</v>
      </c>
      <c r="AO487">
        <f>Summary!$F$44*(AN487-0.5)</f>
        <v>3351.5999999999995</v>
      </c>
      <c r="AP487" s="1">
        <f>Summary!$F$32-SUM('Crossing Event Calculation'!$AQ$22:$AQ486)</f>
        <v>7.6261219561502003E-13</v>
      </c>
      <c r="AQ487" s="1">
        <f t="shared" si="110"/>
        <v>4.4290978640339848E-14</v>
      </c>
      <c r="AR487" s="27" t="str">
        <f>IF(AN487&gt;Summary!$F$45,"",AQ487)</f>
        <v/>
      </c>
      <c r="AT487">
        <f t="shared" si="108"/>
        <v>466</v>
      </c>
      <c r="AU487">
        <f>Summary!$F$44*(AT487-0.5)</f>
        <v>3351.5999999999995</v>
      </c>
      <c r="AV487" s="1">
        <f>Summary!$F$32-SUM('Crossing Event Calculation'!$AW$22:$AW486)</f>
        <v>1.8771698636621537E-6</v>
      </c>
      <c r="AW487" s="1">
        <f t="shared" si="111"/>
        <v>5.2171497001269677E-8</v>
      </c>
      <c r="AX487" s="27" t="str">
        <f>IF(AT487&gt;Summary!$F$45,"",AW487)</f>
        <v/>
      </c>
    </row>
    <row r="488" spans="1:50">
      <c r="A488">
        <f t="shared" si="98"/>
        <v>467</v>
      </c>
      <c r="B488">
        <f>Summary!$E$44*(A488-0.5)</f>
        <v>4198.5</v>
      </c>
      <c r="C488" s="1">
        <f>IF(Summary!E$41=1,0,Summary!$E$31*(Summary!$E$41)*(1-Summary!$E$41)^$A487)</f>
        <v>8.8845089534216676E-47</v>
      </c>
      <c r="D488" s="1" t="str">
        <f>IF(A488&gt;Summary!$E$45,"",C488)</f>
        <v/>
      </c>
      <c r="G488">
        <f t="shared" si="99"/>
        <v>467</v>
      </c>
      <c r="H488">
        <f>Summary!$E$44*(G488-0.5)</f>
        <v>4198.5</v>
      </c>
      <c r="I488" s="1">
        <f>Summary!$E$32-SUM('Crossing Event Calculation'!$J$22:$J487)</f>
        <v>0</v>
      </c>
      <c r="J488" s="1">
        <f t="shared" si="100"/>
        <v>0</v>
      </c>
      <c r="K488" s="27" t="str">
        <f>IF(G488&gt;Summary!$E$45,"",J488)</f>
        <v/>
      </c>
      <c r="N488">
        <f t="shared" si="101"/>
        <v>467</v>
      </c>
      <c r="O488">
        <f>Summary!$E$44*(N488-0.5)</f>
        <v>4198.5</v>
      </c>
      <c r="P488" s="1">
        <f>Summary!$E$32-SUM('Crossing Event Calculation'!$Q$22:$Q487)</f>
        <v>0</v>
      </c>
      <c r="Q488" s="1">
        <f t="shared" si="102"/>
        <v>0</v>
      </c>
      <c r="R488" s="27" t="str">
        <f>IF(N488&gt;Summary!$E$45,"",Q488)</f>
        <v/>
      </c>
      <c r="T488">
        <f t="shared" si="103"/>
        <v>467</v>
      </c>
      <c r="U488">
        <f>Summary!$E$44*(T488-0.5)</f>
        <v>4198.5</v>
      </c>
      <c r="V488" s="1">
        <f>Summary!$E$32-SUM('Crossing Event Calculation'!$W$22:$W487)</f>
        <v>3.6009861759112027E-10</v>
      </c>
      <c r="W488" s="1">
        <f t="shared" si="104"/>
        <v>1.6316224925733515E-11</v>
      </c>
      <c r="X488" s="27" t="str">
        <f>IF(T488&gt;Summary!$E$45,"",W488)</f>
        <v/>
      </c>
      <c r="AA488">
        <f t="shared" si="105"/>
        <v>467</v>
      </c>
      <c r="AB488">
        <f>Summary!$F$44*(AA488-0.5)</f>
        <v>3358.7999999999997</v>
      </c>
      <c r="AC488" s="1">
        <f>IF(Summary!F$41=1,0,Summary!$F$31*(Summary!$F$41)*(1-Summary!$F$41)^$A487)</f>
        <v>1.0006124949527491E-46</v>
      </c>
      <c r="AD488" s="1" t="str">
        <f>IF(AA488&gt;Summary!$F$45,"",AC488)</f>
        <v/>
      </c>
      <c r="AG488">
        <f t="shared" si="106"/>
        <v>467</v>
      </c>
      <c r="AH488">
        <f>Summary!$F$44*(AG488-0.5)</f>
        <v>3358.7999999999997</v>
      </c>
      <c r="AI488" s="1">
        <f>Summary!$F$32-SUM('Crossing Event Calculation'!$AJ$22:$AJ487)</f>
        <v>0</v>
      </c>
      <c r="AJ488" s="1">
        <f t="shared" si="109"/>
        <v>0</v>
      </c>
      <c r="AK488" s="27" t="str">
        <f>IF(AG488&gt;Summary!$F$45,"",AJ488)</f>
        <v/>
      </c>
      <c r="AN488">
        <f t="shared" si="107"/>
        <v>467</v>
      </c>
      <c r="AO488">
        <f>Summary!$F$44*(AN488-0.5)</f>
        <v>3358.7999999999997</v>
      </c>
      <c r="AP488" s="1">
        <f>Summary!$F$32-SUM('Crossing Event Calculation'!$AQ$22:$AQ487)</f>
        <v>7.1831429693247628E-13</v>
      </c>
      <c r="AQ488" s="1">
        <f t="shared" si="110"/>
        <v>4.1718246004221691E-14</v>
      </c>
      <c r="AR488" s="27" t="str">
        <f>IF(AN488&gt;Summary!$F$45,"",AQ488)</f>
        <v/>
      </c>
      <c r="AT488">
        <f t="shared" si="108"/>
        <v>467</v>
      </c>
      <c r="AU488">
        <f>Summary!$F$44*(AT488-0.5)</f>
        <v>3358.7999999999997</v>
      </c>
      <c r="AV488" s="1">
        <f>Summary!$F$32-SUM('Crossing Event Calculation'!$AW$22:$AW487)</f>
        <v>1.8249983666507319E-6</v>
      </c>
      <c r="AW488" s="1">
        <f t="shared" si="111"/>
        <v>5.0721513623328015E-8</v>
      </c>
      <c r="AX488" s="27" t="str">
        <f>IF(AT488&gt;Summary!$F$45,"",AW488)</f>
        <v/>
      </c>
    </row>
    <row r="489" spans="1:50">
      <c r="A489">
        <f t="shared" si="98"/>
        <v>468</v>
      </c>
      <c r="B489">
        <f>Summary!$E$44*(A489-0.5)</f>
        <v>4207.5</v>
      </c>
      <c r="C489" s="1">
        <f>IF(Summary!E$41=1,0,Summary!$E$31*(Summary!$E$41)*(1-Summary!$E$41)^$A488)</f>
        <v>7.1076071627373357E-47</v>
      </c>
      <c r="D489" s="1" t="str">
        <f>IF(A489&gt;Summary!$E$45,"",C489)</f>
        <v/>
      </c>
      <c r="G489">
        <f t="shared" si="99"/>
        <v>468</v>
      </c>
      <c r="H489">
        <f>Summary!$E$44*(G489-0.5)</f>
        <v>4207.5</v>
      </c>
      <c r="I489" s="1">
        <f>Summary!$E$32-SUM('Crossing Event Calculation'!$J$22:$J488)</f>
        <v>0</v>
      </c>
      <c r="J489" s="1">
        <f t="shared" si="100"/>
        <v>0</v>
      </c>
      <c r="K489" s="27" t="str">
        <f>IF(G489&gt;Summary!$E$45,"",J489)</f>
        <v/>
      </c>
      <c r="N489">
        <f t="shared" si="101"/>
        <v>468</v>
      </c>
      <c r="O489">
        <f>Summary!$E$44*(N489-0.5)</f>
        <v>4207.5</v>
      </c>
      <c r="P489" s="1">
        <f>Summary!$E$32-SUM('Crossing Event Calculation'!$Q$22:$Q488)</f>
        <v>0</v>
      </c>
      <c r="Q489" s="1">
        <f t="shared" si="102"/>
        <v>0</v>
      </c>
      <c r="R489" s="27" t="str">
        <f>IF(N489&gt;Summary!$E$45,"",Q489)</f>
        <v/>
      </c>
      <c r="T489">
        <f t="shared" si="103"/>
        <v>468</v>
      </c>
      <c r="U489">
        <f>Summary!$E$44*(T489-0.5)</f>
        <v>4207.5</v>
      </c>
      <c r="V489" s="1">
        <f>Summary!$E$32-SUM('Crossing Event Calculation'!$W$22:$W488)</f>
        <v>3.4378244695432159E-10</v>
      </c>
      <c r="W489" s="1">
        <f t="shared" si="104"/>
        <v>1.5576932140280677E-11</v>
      </c>
      <c r="X489" s="27" t="str">
        <f>IF(T489&gt;Summary!$E$45,"",W489)</f>
        <v/>
      </c>
      <c r="AA489">
        <f t="shared" si="105"/>
        <v>468</v>
      </c>
      <c r="AB489">
        <f>Summary!$F$44*(AA489-0.5)</f>
        <v>3365.9999999999995</v>
      </c>
      <c r="AC489" s="1">
        <f>IF(Summary!F$41=1,0,Summary!$F$31*(Summary!$F$41)*(1-Summary!$F$41)^$A488)</f>
        <v>8.0048999596219941E-47</v>
      </c>
      <c r="AD489" s="1" t="str">
        <f>IF(AA489&gt;Summary!$F$45,"",AC489)</f>
        <v/>
      </c>
      <c r="AG489">
        <f t="shared" si="106"/>
        <v>468</v>
      </c>
      <c r="AH489">
        <f>Summary!$F$44*(AG489-0.5)</f>
        <v>3365.9999999999995</v>
      </c>
      <c r="AI489" s="1">
        <f>Summary!$F$32-SUM('Crossing Event Calculation'!$AJ$22:$AJ488)</f>
        <v>0</v>
      </c>
      <c r="AJ489" s="1">
        <f t="shared" si="109"/>
        <v>0</v>
      </c>
      <c r="AK489" s="27" t="str">
        <f>IF(AG489&gt;Summary!$F$45,"",AJ489)</f>
        <v/>
      </c>
      <c r="AN489">
        <f t="shared" si="107"/>
        <v>468</v>
      </c>
      <c r="AO489">
        <f>Summary!$F$44*(AN489-0.5)</f>
        <v>3365.9999999999995</v>
      </c>
      <c r="AP489" s="1">
        <f>Summary!$F$32-SUM('Crossing Event Calculation'!$AQ$22:$AQ488)</f>
        <v>6.765699112065704E-13</v>
      </c>
      <c r="AQ489" s="1">
        <f t="shared" si="110"/>
        <v>3.9293816251889797E-14</v>
      </c>
      <c r="AR489" s="27" t="str">
        <f>IF(AN489&gt;Summary!$F$45,"",AQ489)</f>
        <v/>
      </c>
      <c r="AT489">
        <f t="shared" si="108"/>
        <v>468</v>
      </c>
      <c r="AU489">
        <f>Summary!$F$44*(AT489-0.5)</f>
        <v>3365.9999999999995</v>
      </c>
      <c r="AV489" s="1">
        <f>Summary!$F$32-SUM('Crossing Event Calculation'!$AW$22:$AW488)</f>
        <v>1.774276852994916E-6</v>
      </c>
      <c r="AW489" s="1">
        <f t="shared" si="111"/>
        <v>4.9311829103658721E-8</v>
      </c>
      <c r="AX489" s="27" t="str">
        <f>IF(AT489&gt;Summary!$F$45,"",AW489)</f>
        <v/>
      </c>
    </row>
    <row r="490" spans="1:50">
      <c r="A490">
        <f t="shared" si="98"/>
        <v>469</v>
      </c>
      <c r="B490">
        <f>Summary!$E$44*(A490-0.5)</f>
        <v>4216.5</v>
      </c>
      <c r="C490" s="1">
        <f>IF(Summary!E$41=1,0,Summary!$E$31*(Summary!$E$41)*(1-Summary!$E$41)^$A489)</f>
        <v>5.6860857301898691E-47</v>
      </c>
      <c r="D490" s="1" t="str">
        <f>IF(A490&gt;Summary!$E$45,"",C490)</f>
        <v/>
      </c>
      <c r="G490">
        <f t="shared" si="99"/>
        <v>469</v>
      </c>
      <c r="H490">
        <f>Summary!$E$44*(G490-0.5)</f>
        <v>4216.5</v>
      </c>
      <c r="I490" s="1">
        <f>Summary!$E$32-SUM('Crossing Event Calculation'!$J$22:$J489)</f>
        <v>0</v>
      </c>
      <c r="J490" s="1">
        <f t="shared" si="100"/>
        <v>0</v>
      </c>
      <c r="K490" s="27" t="str">
        <f>IF(G490&gt;Summary!$E$45,"",J490)</f>
        <v/>
      </c>
      <c r="N490">
        <f t="shared" si="101"/>
        <v>469</v>
      </c>
      <c r="O490">
        <f>Summary!$E$44*(N490-0.5)</f>
        <v>4216.5</v>
      </c>
      <c r="P490" s="1">
        <f>Summary!$E$32-SUM('Crossing Event Calculation'!$Q$22:$Q489)</f>
        <v>0</v>
      </c>
      <c r="Q490" s="1">
        <f t="shared" si="102"/>
        <v>0</v>
      </c>
      <c r="R490" s="27" t="str">
        <f>IF(N490&gt;Summary!$E$45,"",Q490)</f>
        <v/>
      </c>
      <c r="T490">
        <f t="shared" si="103"/>
        <v>469</v>
      </c>
      <c r="U490">
        <f>Summary!$E$44*(T490-0.5)</f>
        <v>4216.5</v>
      </c>
      <c r="V490" s="1">
        <f>Summary!$E$32-SUM('Crossing Event Calculation'!$W$22:$W489)</f>
        <v>3.2820546280731833E-10</v>
      </c>
      <c r="W490" s="1">
        <f t="shared" si="104"/>
        <v>1.4871132216061922E-11</v>
      </c>
      <c r="X490" s="27" t="str">
        <f>IF(T490&gt;Summary!$E$45,"",W490)</f>
        <v/>
      </c>
      <c r="AA490">
        <f t="shared" si="105"/>
        <v>469</v>
      </c>
      <c r="AB490">
        <f>Summary!$F$44*(AA490-0.5)</f>
        <v>3373.2</v>
      </c>
      <c r="AC490" s="1">
        <f>IF(Summary!F$41=1,0,Summary!$F$31*(Summary!$F$41)*(1-Summary!$F$41)^$A489)</f>
        <v>6.4039199676975955E-47</v>
      </c>
      <c r="AD490" s="1" t="str">
        <f>IF(AA490&gt;Summary!$F$45,"",AC490)</f>
        <v/>
      </c>
      <c r="AG490">
        <f t="shared" si="106"/>
        <v>469</v>
      </c>
      <c r="AH490">
        <f>Summary!$F$44*(AG490-0.5)</f>
        <v>3373.2</v>
      </c>
      <c r="AI490" s="1">
        <f>Summary!$F$32-SUM('Crossing Event Calculation'!$AJ$22:$AJ489)</f>
        <v>0</v>
      </c>
      <c r="AJ490" s="1">
        <f t="shared" si="109"/>
        <v>0</v>
      </c>
      <c r="AK490" s="27" t="str">
        <f>IF(AG490&gt;Summary!$F$45,"",AJ490)</f>
        <v/>
      </c>
      <c r="AN490">
        <f t="shared" si="107"/>
        <v>469</v>
      </c>
      <c r="AO490">
        <f>Summary!$F$44*(AN490-0.5)</f>
        <v>3373.2</v>
      </c>
      <c r="AP490" s="1">
        <f>Summary!$F$32-SUM('Crossing Event Calculation'!$AQ$22:$AQ489)</f>
        <v>6.3726801613483985E-13</v>
      </c>
      <c r="AQ490" s="1">
        <f t="shared" si="110"/>
        <v>3.7011241431875195E-14</v>
      </c>
      <c r="AR490" s="27" t="str">
        <f>IF(AN490&gt;Summary!$F$45,"",AQ490)</f>
        <v/>
      </c>
      <c r="AT490">
        <f t="shared" si="108"/>
        <v>469</v>
      </c>
      <c r="AU490">
        <f>Summary!$F$44*(AT490-0.5)</f>
        <v>3373.2</v>
      </c>
      <c r="AV490" s="1">
        <f>Summary!$F$32-SUM('Crossing Event Calculation'!$AW$22:$AW489)</f>
        <v>1.7249650239303804E-6</v>
      </c>
      <c r="AW490" s="1">
        <f t="shared" si="111"/>
        <v>4.7941323433410777E-8</v>
      </c>
      <c r="AX490" s="27" t="str">
        <f>IF(AT490&gt;Summary!$F$45,"",AW490)</f>
        <v/>
      </c>
    </row>
    <row r="491" spans="1:50">
      <c r="A491">
        <f t="shared" si="98"/>
        <v>470</v>
      </c>
      <c r="B491">
        <f>Summary!$E$44*(A491-0.5)</f>
        <v>4225.5</v>
      </c>
      <c r="C491" s="1">
        <f>IF(Summary!E$41=1,0,Summary!$E$31*(Summary!$E$41)*(1-Summary!$E$41)^$A490)</f>
        <v>4.5488685841518967E-47</v>
      </c>
      <c r="D491" s="1" t="str">
        <f>IF(A491&gt;Summary!$E$45,"",C491)</f>
        <v/>
      </c>
      <c r="G491">
        <f t="shared" si="99"/>
        <v>470</v>
      </c>
      <c r="H491">
        <f>Summary!$E$44*(G491-0.5)</f>
        <v>4225.5</v>
      </c>
      <c r="I491" s="1">
        <f>Summary!$E$32-SUM('Crossing Event Calculation'!$J$22:$J490)</f>
        <v>0</v>
      </c>
      <c r="J491" s="1">
        <f t="shared" si="100"/>
        <v>0</v>
      </c>
      <c r="K491" s="27" t="str">
        <f>IF(G491&gt;Summary!$E$45,"",J491)</f>
        <v/>
      </c>
      <c r="N491">
        <f t="shared" si="101"/>
        <v>470</v>
      </c>
      <c r="O491">
        <f>Summary!$E$44*(N491-0.5)</f>
        <v>4225.5</v>
      </c>
      <c r="P491" s="1">
        <f>Summary!$E$32-SUM('Crossing Event Calculation'!$Q$22:$Q490)</f>
        <v>0</v>
      </c>
      <c r="Q491" s="1">
        <f t="shared" si="102"/>
        <v>0</v>
      </c>
      <c r="R491" s="27" t="str">
        <f>IF(N491&gt;Summary!$E$45,"",Q491)</f>
        <v/>
      </c>
      <c r="T491">
        <f t="shared" si="103"/>
        <v>470</v>
      </c>
      <c r="U491">
        <f>Summary!$E$44*(T491-0.5)</f>
        <v>4225.5</v>
      </c>
      <c r="V491" s="1">
        <f>Summary!$E$32-SUM('Crossing Event Calculation'!$W$22:$W490)</f>
        <v>3.1333435845937174E-10</v>
      </c>
      <c r="W491" s="1">
        <f t="shared" si="104"/>
        <v>1.4197316012438892E-11</v>
      </c>
      <c r="X491" s="27" t="str">
        <f>IF(T491&gt;Summary!$E$45,"",W491)</f>
        <v/>
      </c>
      <c r="AA491">
        <f t="shared" si="105"/>
        <v>470</v>
      </c>
      <c r="AB491">
        <f>Summary!$F$44*(AA491-0.5)</f>
        <v>3380.3999999999996</v>
      </c>
      <c r="AC491" s="1">
        <f>IF(Summary!F$41=1,0,Summary!$F$31*(Summary!$F$41)*(1-Summary!$F$41)^$A490)</f>
        <v>5.1231359741580774E-47</v>
      </c>
      <c r="AD491" s="1" t="str">
        <f>IF(AA491&gt;Summary!$F$45,"",AC491)</f>
        <v/>
      </c>
      <c r="AG491">
        <f t="shared" si="106"/>
        <v>470</v>
      </c>
      <c r="AH491">
        <f>Summary!$F$44*(AG491-0.5)</f>
        <v>3380.3999999999996</v>
      </c>
      <c r="AI491" s="1">
        <f>Summary!$F$32-SUM('Crossing Event Calculation'!$AJ$22:$AJ490)</f>
        <v>0</v>
      </c>
      <c r="AJ491" s="1">
        <f t="shared" si="109"/>
        <v>0</v>
      </c>
      <c r="AK491" s="27" t="str">
        <f>IF(AG491&gt;Summary!$F$45,"",AJ491)</f>
        <v/>
      </c>
      <c r="AN491">
        <f t="shared" si="107"/>
        <v>470</v>
      </c>
      <c r="AO491">
        <f>Summary!$F$44*(AN491-0.5)</f>
        <v>3380.3999999999996</v>
      </c>
      <c r="AP491" s="1">
        <f>Summary!$F$32-SUM('Crossing Event Calculation'!$AQ$22:$AQ490)</f>
        <v>6.0029758941482214E-13</v>
      </c>
      <c r="AQ491" s="1">
        <f t="shared" si="110"/>
        <v>3.4864073592708919E-14</v>
      </c>
      <c r="AR491" s="27" t="str">
        <f>IF(AN491&gt;Summary!$F$45,"",AQ491)</f>
        <v/>
      </c>
      <c r="AT491">
        <f t="shared" si="108"/>
        <v>470</v>
      </c>
      <c r="AU491">
        <f>Summary!$F$44*(AT491-0.5)</f>
        <v>3380.3999999999996</v>
      </c>
      <c r="AV491" s="1">
        <f>Summary!$F$32-SUM('Crossing Event Calculation'!$AW$22:$AW490)</f>
        <v>1.6770237004637423E-6</v>
      </c>
      <c r="AW491" s="1">
        <f t="shared" si="111"/>
        <v>4.6608907725118348E-8</v>
      </c>
      <c r="AX491" s="27" t="str">
        <f>IF(AT491&gt;Summary!$F$45,"",AW491)</f>
        <v/>
      </c>
    </row>
    <row r="492" spans="1:50">
      <c r="A492">
        <f t="shared" si="98"/>
        <v>471</v>
      </c>
      <c r="B492">
        <f>Summary!$E$44*(A492-0.5)</f>
        <v>4234.5</v>
      </c>
      <c r="C492" s="1">
        <f>IF(Summary!E$41=1,0,Summary!$E$31*(Summary!$E$41)*(1-Summary!$E$41)^$A491)</f>
        <v>3.6390948673215168E-47</v>
      </c>
      <c r="D492" s="1" t="str">
        <f>IF(A492&gt;Summary!$E$45,"",C492)</f>
        <v/>
      </c>
      <c r="G492">
        <f t="shared" si="99"/>
        <v>471</v>
      </c>
      <c r="H492">
        <f>Summary!$E$44*(G492-0.5)</f>
        <v>4234.5</v>
      </c>
      <c r="I492" s="1">
        <f>Summary!$E$32-SUM('Crossing Event Calculation'!$J$22:$J491)</f>
        <v>0</v>
      </c>
      <c r="J492" s="1">
        <f t="shared" si="100"/>
        <v>0</v>
      </c>
      <c r="K492" s="27" t="str">
        <f>IF(G492&gt;Summary!$E$45,"",J492)</f>
        <v/>
      </c>
      <c r="N492">
        <f t="shared" si="101"/>
        <v>471</v>
      </c>
      <c r="O492">
        <f>Summary!$E$44*(N492-0.5)</f>
        <v>4234.5</v>
      </c>
      <c r="P492" s="1">
        <f>Summary!$E$32-SUM('Crossing Event Calculation'!$Q$22:$Q491)</f>
        <v>0</v>
      </c>
      <c r="Q492" s="1">
        <f t="shared" si="102"/>
        <v>0</v>
      </c>
      <c r="R492" s="27" t="str">
        <f>IF(N492&gt;Summary!$E$45,"",Q492)</f>
        <v/>
      </c>
      <c r="T492">
        <f t="shared" si="103"/>
        <v>471</v>
      </c>
      <c r="U492">
        <f>Summary!$E$44*(T492-0.5)</f>
        <v>4234.5</v>
      </c>
      <c r="V492" s="1">
        <f>Summary!$E$32-SUM('Crossing Event Calculation'!$W$22:$W491)</f>
        <v>2.9913704846507017E-10</v>
      </c>
      <c r="W492" s="1">
        <f t="shared" si="104"/>
        <v>1.3554029723929959E-11</v>
      </c>
      <c r="X492" s="27" t="str">
        <f>IF(T492&gt;Summary!$E$45,"",W492)</f>
        <v/>
      </c>
      <c r="AA492">
        <f t="shared" si="105"/>
        <v>471</v>
      </c>
      <c r="AB492">
        <f>Summary!$F$44*(AA492-0.5)</f>
        <v>3387.5999999999995</v>
      </c>
      <c r="AC492" s="1">
        <f>IF(Summary!F$41=1,0,Summary!$F$31*(Summary!$F$41)*(1-Summary!$F$41)^$A491)</f>
        <v>4.098508779326462E-47</v>
      </c>
      <c r="AD492" s="1" t="str">
        <f>IF(AA492&gt;Summary!$F$45,"",AC492)</f>
        <v/>
      </c>
      <c r="AG492">
        <f t="shared" si="106"/>
        <v>471</v>
      </c>
      <c r="AH492">
        <f>Summary!$F$44*(AG492-0.5)</f>
        <v>3387.5999999999995</v>
      </c>
      <c r="AI492" s="1">
        <f>Summary!$F$32-SUM('Crossing Event Calculation'!$AJ$22:$AJ491)</f>
        <v>0</v>
      </c>
      <c r="AJ492" s="1">
        <f t="shared" si="109"/>
        <v>0</v>
      </c>
      <c r="AK492" s="27" t="str">
        <f>IF(AG492&gt;Summary!$F$45,"",AJ492)</f>
        <v/>
      </c>
      <c r="AN492">
        <f t="shared" si="107"/>
        <v>471</v>
      </c>
      <c r="AO492">
        <f>Summary!$F$44*(AN492-0.5)</f>
        <v>3387.5999999999995</v>
      </c>
      <c r="AP492" s="1">
        <f>Summary!$F$32-SUM('Crossing Event Calculation'!$AQ$22:$AQ491)</f>
        <v>5.6543658644159223E-13</v>
      </c>
      <c r="AQ492" s="1">
        <f t="shared" si="110"/>
        <v>3.2839416831453026E-14</v>
      </c>
      <c r="AR492" s="27" t="str">
        <f>IF(AN492&gt;Summary!$F$45,"",AQ492)</f>
        <v/>
      </c>
      <c r="AT492">
        <f t="shared" si="108"/>
        <v>471</v>
      </c>
      <c r="AU492">
        <f>Summary!$F$44*(AT492-0.5)</f>
        <v>3387.5999999999995</v>
      </c>
      <c r="AV492" s="1">
        <f>Summary!$F$32-SUM('Crossing Event Calculation'!$AW$22:$AW491)</f>
        <v>1.6304147927304058E-6</v>
      </c>
      <c r="AW492" s="1">
        <f t="shared" si="111"/>
        <v>4.531352336107453E-8</v>
      </c>
      <c r="AX492" s="27" t="str">
        <f>IF(AT492&gt;Summary!$F$45,"",AW492)</f>
        <v/>
      </c>
    </row>
    <row r="493" spans="1:50">
      <c r="A493">
        <f t="shared" si="98"/>
        <v>472</v>
      </c>
      <c r="B493">
        <f>Summary!$E$44*(A493-0.5)</f>
        <v>4243.5</v>
      </c>
      <c r="C493" s="1">
        <f>IF(Summary!E$41=1,0,Summary!$E$31*(Summary!$E$41)*(1-Summary!$E$41)^$A492)</f>
        <v>2.9112758938572137E-47</v>
      </c>
      <c r="D493" s="1" t="str">
        <f>IF(A493&gt;Summary!$E$45,"",C493)</f>
        <v/>
      </c>
      <c r="G493">
        <f t="shared" si="99"/>
        <v>472</v>
      </c>
      <c r="H493">
        <f>Summary!$E$44*(G493-0.5)</f>
        <v>4243.5</v>
      </c>
      <c r="I493" s="1">
        <f>Summary!$E$32-SUM('Crossing Event Calculation'!$J$22:$J492)</f>
        <v>0</v>
      </c>
      <c r="J493" s="1">
        <f t="shared" si="100"/>
        <v>0</v>
      </c>
      <c r="K493" s="27" t="str">
        <f>IF(G493&gt;Summary!$E$45,"",J493)</f>
        <v/>
      </c>
      <c r="N493">
        <f t="shared" si="101"/>
        <v>472</v>
      </c>
      <c r="O493">
        <f>Summary!$E$44*(N493-0.5)</f>
        <v>4243.5</v>
      </c>
      <c r="P493" s="1">
        <f>Summary!$E$32-SUM('Crossing Event Calculation'!$Q$22:$Q492)</f>
        <v>0</v>
      </c>
      <c r="Q493" s="1">
        <f t="shared" si="102"/>
        <v>0</v>
      </c>
      <c r="R493" s="27" t="str">
        <f>IF(N493&gt;Summary!$E$45,"",Q493)</f>
        <v/>
      </c>
      <c r="T493">
        <f t="shared" si="103"/>
        <v>472</v>
      </c>
      <c r="U493">
        <f>Summary!$E$44*(T493-0.5)</f>
        <v>4243.5</v>
      </c>
      <c r="V493" s="1">
        <f>Summary!$E$32-SUM('Crossing Event Calculation'!$W$22:$W492)</f>
        <v>2.855830016912364E-10</v>
      </c>
      <c r="W493" s="1">
        <f t="shared" si="104"/>
        <v>1.2939889971616627E-11</v>
      </c>
      <c r="X493" s="27" t="str">
        <f>IF(T493&gt;Summary!$E$45,"",W493)</f>
        <v/>
      </c>
      <c r="AA493">
        <f t="shared" si="105"/>
        <v>472</v>
      </c>
      <c r="AB493">
        <f>Summary!$F$44*(AA493-0.5)</f>
        <v>3394.7999999999997</v>
      </c>
      <c r="AC493" s="1">
        <f>IF(Summary!F$41=1,0,Summary!$F$31*(Summary!$F$41)*(1-Summary!$F$41)^$A492)</f>
        <v>3.2788070234611699E-47</v>
      </c>
      <c r="AD493" s="1" t="str">
        <f>IF(AA493&gt;Summary!$F$45,"",AC493)</f>
        <v/>
      </c>
      <c r="AG493">
        <f t="shared" si="106"/>
        <v>472</v>
      </c>
      <c r="AH493">
        <f>Summary!$F$44*(AG493-0.5)</f>
        <v>3394.7999999999997</v>
      </c>
      <c r="AI493" s="1">
        <f>Summary!$F$32-SUM('Crossing Event Calculation'!$AJ$22:$AJ492)</f>
        <v>0</v>
      </c>
      <c r="AJ493" s="1">
        <f t="shared" si="109"/>
        <v>0</v>
      </c>
      <c r="AK493" s="27" t="str">
        <f>IF(AG493&gt;Summary!$F$45,"",AJ493)</f>
        <v/>
      </c>
      <c r="AN493">
        <f t="shared" si="107"/>
        <v>472</v>
      </c>
      <c r="AO493">
        <f>Summary!$F$44*(AN493-0.5)</f>
        <v>3394.7999999999997</v>
      </c>
      <c r="AP493" s="1">
        <f>Summary!$F$32-SUM('Crossing Event Calculation'!$AQ$22:$AQ492)</f>
        <v>5.3257398491268759E-13</v>
      </c>
      <c r="AQ493" s="1">
        <f t="shared" si="110"/>
        <v>3.0930823196638554E-14</v>
      </c>
      <c r="AR493" s="27" t="str">
        <f>IF(AN493&gt;Summary!$F$45,"",AQ493)</f>
        <v/>
      </c>
      <c r="AT493">
        <f t="shared" si="108"/>
        <v>472</v>
      </c>
      <c r="AU493">
        <f>Summary!$F$44*(AT493-0.5)</f>
        <v>3394.7999999999997</v>
      </c>
      <c r="AV493" s="1">
        <f>Summary!$F$32-SUM('Crossing Event Calculation'!$AW$22:$AW492)</f>
        <v>1.5851012693524069E-6</v>
      </c>
      <c r="AW493" s="1">
        <f t="shared" si="111"/>
        <v>4.4054141141705105E-8</v>
      </c>
      <c r="AX493" s="27" t="str">
        <f>IF(AT493&gt;Summary!$F$45,"",AW493)</f>
        <v/>
      </c>
    </row>
    <row r="494" spans="1:50">
      <c r="A494">
        <f t="shared" si="98"/>
        <v>473</v>
      </c>
      <c r="B494">
        <f>Summary!$E$44*(A494-0.5)</f>
        <v>4252.5</v>
      </c>
      <c r="C494" s="1">
        <f>IF(Summary!E$41=1,0,Summary!$E$31*(Summary!$E$41)*(1-Summary!$E$41)^$A493)</f>
        <v>2.3290207150857715E-47</v>
      </c>
      <c r="D494" s="1" t="str">
        <f>IF(A494&gt;Summary!$E$45,"",C494)</f>
        <v/>
      </c>
      <c r="G494">
        <f t="shared" si="99"/>
        <v>473</v>
      </c>
      <c r="H494">
        <f>Summary!$E$44*(G494-0.5)</f>
        <v>4252.5</v>
      </c>
      <c r="I494" s="1">
        <f>Summary!$E$32-SUM('Crossing Event Calculation'!$J$22:$J493)</f>
        <v>0</v>
      </c>
      <c r="J494" s="1">
        <f t="shared" si="100"/>
        <v>0</v>
      </c>
      <c r="K494" s="27" t="str">
        <f>IF(G494&gt;Summary!$E$45,"",J494)</f>
        <v/>
      </c>
      <c r="N494">
        <f t="shared" si="101"/>
        <v>473</v>
      </c>
      <c r="O494">
        <f>Summary!$E$44*(N494-0.5)</f>
        <v>4252.5</v>
      </c>
      <c r="P494" s="1">
        <f>Summary!$E$32-SUM('Crossing Event Calculation'!$Q$22:$Q493)</f>
        <v>0</v>
      </c>
      <c r="Q494" s="1">
        <f t="shared" si="102"/>
        <v>0</v>
      </c>
      <c r="R494" s="27" t="str">
        <f>IF(N494&gt;Summary!$E$45,"",Q494)</f>
        <v/>
      </c>
      <c r="T494">
        <f t="shared" si="103"/>
        <v>473</v>
      </c>
      <c r="U494">
        <f>Summary!$E$44*(T494-0.5)</f>
        <v>4252.5</v>
      </c>
      <c r="V494" s="1">
        <f>Summary!$E$32-SUM('Crossing Event Calculation'!$W$22:$W493)</f>
        <v>2.7264313029462528E-10</v>
      </c>
      <c r="W494" s="1">
        <f t="shared" si="104"/>
        <v>1.2353578772674721E-11</v>
      </c>
      <c r="X494" s="27" t="str">
        <f>IF(T494&gt;Summary!$E$45,"",W494)</f>
        <v/>
      </c>
      <c r="AA494">
        <f t="shared" si="105"/>
        <v>473</v>
      </c>
      <c r="AB494">
        <f>Summary!$F$44*(AA494-0.5)</f>
        <v>3401.9999999999995</v>
      </c>
      <c r="AC494" s="1">
        <f>IF(Summary!F$41=1,0,Summary!$F$31*(Summary!$F$41)*(1-Summary!$F$41)^$A493)</f>
        <v>2.6230456187689366E-47</v>
      </c>
      <c r="AD494" s="1" t="str">
        <f>IF(AA494&gt;Summary!$F$45,"",AC494)</f>
        <v/>
      </c>
      <c r="AG494">
        <f t="shared" si="106"/>
        <v>473</v>
      </c>
      <c r="AH494">
        <f>Summary!$F$44*(AG494-0.5)</f>
        <v>3401.9999999999995</v>
      </c>
      <c r="AI494" s="1">
        <f>Summary!$F$32-SUM('Crossing Event Calculation'!$AJ$22:$AJ493)</f>
        <v>0</v>
      </c>
      <c r="AJ494" s="1">
        <f t="shared" si="109"/>
        <v>0</v>
      </c>
      <c r="AK494" s="27" t="str">
        <f>IF(AG494&gt;Summary!$F$45,"",AJ494)</f>
        <v/>
      </c>
      <c r="AN494">
        <f t="shared" si="107"/>
        <v>473</v>
      </c>
      <c r="AO494">
        <f>Summary!$F$44*(AN494-0.5)</f>
        <v>3401.9999999999995</v>
      </c>
      <c r="AP494" s="1">
        <f>Summary!$F$32-SUM('Crossing Event Calculation'!$AQ$22:$AQ493)</f>
        <v>5.0159876252564572E-13</v>
      </c>
      <c r="AQ494" s="1">
        <f t="shared" si="110"/>
        <v>2.913184473679654E-14</v>
      </c>
      <c r="AR494" s="27" t="str">
        <f>IF(AN494&gt;Summary!$F$45,"",AQ494)</f>
        <v/>
      </c>
      <c r="AT494">
        <f t="shared" si="108"/>
        <v>473</v>
      </c>
      <c r="AU494">
        <f>Summary!$F$44*(AT494-0.5)</f>
        <v>3401.9999999999995</v>
      </c>
      <c r="AV494" s="1">
        <f>Summary!$F$32-SUM('Crossing Event Calculation'!$AW$22:$AW493)</f>
        <v>1.5410471282395477E-6</v>
      </c>
      <c r="AW494" s="1">
        <f t="shared" si="111"/>
        <v>4.2829760474055154E-8</v>
      </c>
      <c r="AX494" s="27" t="str">
        <f>IF(AT494&gt;Summary!$F$45,"",AW494)</f>
        <v/>
      </c>
    </row>
    <row r="495" spans="1:50">
      <c r="A495">
        <f t="shared" si="98"/>
        <v>474</v>
      </c>
      <c r="B495">
        <f>Summary!$E$44*(A495-0.5)</f>
        <v>4261.5</v>
      </c>
      <c r="C495" s="1">
        <f>IF(Summary!E$41=1,0,Summary!$E$31*(Summary!$E$41)*(1-Summary!$E$41)^$A494)</f>
        <v>1.8632165720686171E-47</v>
      </c>
      <c r="D495" s="1" t="str">
        <f>IF(A495&gt;Summary!$E$45,"",C495)</f>
        <v/>
      </c>
      <c r="G495">
        <f t="shared" si="99"/>
        <v>474</v>
      </c>
      <c r="H495">
        <f>Summary!$E$44*(G495-0.5)</f>
        <v>4261.5</v>
      </c>
      <c r="I495" s="1">
        <f>Summary!$E$32-SUM('Crossing Event Calculation'!$J$22:$J494)</f>
        <v>0</v>
      </c>
      <c r="J495" s="1">
        <f t="shared" si="100"/>
        <v>0</v>
      </c>
      <c r="K495" s="27" t="str">
        <f>IF(G495&gt;Summary!$E$45,"",J495)</f>
        <v/>
      </c>
      <c r="N495">
        <f t="shared" si="101"/>
        <v>474</v>
      </c>
      <c r="O495">
        <f>Summary!$E$44*(N495-0.5)</f>
        <v>4261.5</v>
      </c>
      <c r="P495" s="1">
        <f>Summary!$E$32-SUM('Crossing Event Calculation'!$Q$22:$Q494)</f>
        <v>0</v>
      </c>
      <c r="Q495" s="1">
        <f t="shared" si="102"/>
        <v>0</v>
      </c>
      <c r="R495" s="27" t="str">
        <f>IF(N495&gt;Summary!$E$45,"",Q495)</f>
        <v/>
      </c>
      <c r="T495">
        <f t="shared" si="103"/>
        <v>474</v>
      </c>
      <c r="U495">
        <f>Summary!$E$44*(T495-0.5)</f>
        <v>4261.5</v>
      </c>
      <c r="V495" s="1">
        <f>Summary!$E$32-SUM('Crossing Event Calculation'!$W$22:$W494)</f>
        <v>2.602895676773187E-10</v>
      </c>
      <c r="W495" s="1">
        <f t="shared" si="104"/>
        <v>1.1793833479436812E-11</v>
      </c>
      <c r="X495" s="27" t="str">
        <f>IF(T495&gt;Summary!$E$45,"",W495)</f>
        <v/>
      </c>
      <c r="AA495">
        <f t="shared" si="105"/>
        <v>474</v>
      </c>
      <c r="AB495">
        <f>Summary!$F$44*(AA495-0.5)</f>
        <v>3409.2</v>
      </c>
      <c r="AC495" s="1">
        <f>IF(Summary!F$41=1,0,Summary!$F$31*(Summary!$F$41)*(1-Summary!$F$41)^$A494)</f>
        <v>2.0984364950151493E-47</v>
      </c>
      <c r="AD495" s="1" t="str">
        <f>IF(AA495&gt;Summary!$F$45,"",AC495)</f>
        <v/>
      </c>
      <c r="AG495">
        <f t="shared" si="106"/>
        <v>474</v>
      </c>
      <c r="AH495">
        <f>Summary!$F$44*(AG495-0.5)</f>
        <v>3409.2</v>
      </c>
      <c r="AI495" s="1">
        <f>Summary!$F$32-SUM('Crossing Event Calculation'!$AJ$22:$AJ494)</f>
        <v>0</v>
      </c>
      <c r="AJ495" s="1">
        <f t="shared" si="109"/>
        <v>0</v>
      </c>
      <c r="AK495" s="27" t="str">
        <f>IF(AG495&gt;Summary!$F$45,"",AJ495)</f>
        <v/>
      </c>
      <c r="AN495">
        <f t="shared" si="107"/>
        <v>474</v>
      </c>
      <c r="AO495">
        <f>Summary!$F$44*(AN495-0.5)</f>
        <v>3409.2</v>
      </c>
      <c r="AP495" s="1">
        <f>Summary!$F$32-SUM('Crossing Event Calculation'!$AQ$22:$AQ494)</f>
        <v>4.7251091928046662E-13</v>
      </c>
      <c r="AQ495" s="1">
        <f t="shared" si="110"/>
        <v>2.7442481451926973E-14</v>
      </c>
      <c r="AR495" s="27" t="str">
        <f>IF(AN495&gt;Summary!$F$45,"",AQ495)</f>
        <v/>
      </c>
      <c r="AT495">
        <f t="shared" si="108"/>
        <v>474</v>
      </c>
      <c r="AU495">
        <f>Summary!$F$44*(AT495-0.5)</f>
        <v>3409.2</v>
      </c>
      <c r="AV495" s="1">
        <f>Summary!$F$32-SUM('Crossing Event Calculation'!$AW$22:$AW494)</f>
        <v>1.4982173677235977E-6</v>
      </c>
      <c r="AW495" s="1">
        <f t="shared" si="111"/>
        <v>4.1639408569532385E-8</v>
      </c>
      <c r="AX495" s="27" t="str">
        <f>IF(AT495&gt;Summary!$F$45,"",AW495)</f>
        <v/>
      </c>
    </row>
    <row r="496" spans="1:50">
      <c r="A496">
        <f t="shared" si="98"/>
        <v>475</v>
      </c>
      <c r="B496">
        <f>Summary!$E$44*(A496-0.5)</f>
        <v>4270.5</v>
      </c>
      <c r="C496" s="1">
        <f>IF(Summary!E$41=1,0,Summary!$E$31*(Summary!$E$41)*(1-Summary!$E$41)^$A495)</f>
        <v>1.4905732576548938E-47</v>
      </c>
      <c r="D496" s="1" t="str">
        <f>IF(A496&gt;Summary!$E$45,"",C496)</f>
        <v/>
      </c>
      <c r="G496">
        <f t="shared" si="99"/>
        <v>475</v>
      </c>
      <c r="H496">
        <f>Summary!$E$44*(G496-0.5)</f>
        <v>4270.5</v>
      </c>
      <c r="I496" s="1">
        <f>Summary!$E$32-SUM('Crossing Event Calculation'!$J$22:$J495)</f>
        <v>0</v>
      </c>
      <c r="J496" s="1">
        <f t="shared" si="100"/>
        <v>0</v>
      </c>
      <c r="K496" s="27" t="str">
        <f>IF(G496&gt;Summary!$E$45,"",J496)</f>
        <v/>
      </c>
      <c r="N496">
        <f t="shared" si="101"/>
        <v>475</v>
      </c>
      <c r="O496">
        <f>Summary!$E$44*(N496-0.5)</f>
        <v>4270.5</v>
      </c>
      <c r="P496" s="1">
        <f>Summary!$E$32-SUM('Crossing Event Calculation'!$Q$22:$Q495)</f>
        <v>0</v>
      </c>
      <c r="Q496" s="1">
        <f t="shared" si="102"/>
        <v>0</v>
      </c>
      <c r="R496" s="27" t="str">
        <f>IF(N496&gt;Summary!$E$45,"",Q496)</f>
        <v/>
      </c>
      <c r="T496">
        <f t="shared" si="103"/>
        <v>475</v>
      </c>
      <c r="U496">
        <f>Summary!$E$44*(T496-0.5)</f>
        <v>4270.5</v>
      </c>
      <c r="V496" s="1">
        <f>Summary!$E$32-SUM('Crossing Event Calculation'!$W$22:$W495)</f>
        <v>2.4849577950902813E-10</v>
      </c>
      <c r="W496" s="1">
        <f t="shared" si="104"/>
        <v>1.1259451809861003E-11</v>
      </c>
      <c r="X496" s="27" t="str">
        <f>IF(T496&gt;Summary!$E$45,"",W496)</f>
        <v/>
      </c>
      <c r="AA496">
        <f t="shared" si="105"/>
        <v>475</v>
      </c>
      <c r="AB496">
        <f>Summary!$F$44*(AA496-0.5)</f>
        <v>3416.3999999999996</v>
      </c>
      <c r="AC496" s="1">
        <f>IF(Summary!F$41=1,0,Summary!$F$31*(Summary!$F$41)*(1-Summary!$F$41)^$A495)</f>
        <v>1.6787491960121195E-47</v>
      </c>
      <c r="AD496" s="1" t="str">
        <f>IF(AA496&gt;Summary!$F$45,"",AC496)</f>
        <v/>
      </c>
      <c r="AG496">
        <f t="shared" si="106"/>
        <v>475</v>
      </c>
      <c r="AH496">
        <f>Summary!$F$44*(AG496-0.5)</f>
        <v>3416.3999999999996</v>
      </c>
      <c r="AI496" s="1">
        <f>Summary!$F$32-SUM('Crossing Event Calculation'!$AJ$22:$AJ495)</f>
        <v>0</v>
      </c>
      <c r="AJ496" s="1">
        <f t="shared" si="109"/>
        <v>0</v>
      </c>
      <c r="AK496" s="27" t="str">
        <f>IF(AG496&gt;Summary!$F$45,"",AJ496)</f>
        <v/>
      </c>
      <c r="AN496">
        <f t="shared" si="107"/>
        <v>475</v>
      </c>
      <c r="AO496">
        <f>Summary!$F$44*(AN496-0.5)</f>
        <v>3416.3999999999996</v>
      </c>
      <c r="AP496" s="1">
        <f>Summary!$F$32-SUM('Crossing Event Calculation'!$AQ$22:$AQ495)</f>
        <v>4.4508841057222526E-13</v>
      </c>
      <c r="AQ496" s="1">
        <f t="shared" si="110"/>
        <v>2.5849837439091926E-14</v>
      </c>
      <c r="AR496" s="27" t="str">
        <f>IF(AN496&gt;Summary!$F$45,"",AQ496)</f>
        <v/>
      </c>
      <c r="AT496">
        <f t="shared" si="108"/>
        <v>475</v>
      </c>
      <c r="AU496">
        <f>Summary!$F$44*(AT496-0.5)</f>
        <v>3416.3999999999996</v>
      </c>
      <c r="AV496" s="1">
        <f>Summary!$F$32-SUM('Crossing Event Calculation'!$AW$22:$AW495)</f>
        <v>1.4565779591357852E-6</v>
      </c>
      <c r="AW496" s="1">
        <f t="shared" si="111"/>
        <v>4.0482139681763432E-8</v>
      </c>
      <c r="AX496" s="27" t="str">
        <f>IF(AT496&gt;Summary!$F$45,"",AW496)</f>
        <v/>
      </c>
    </row>
    <row r="497" spans="1:50">
      <c r="A497">
        <f t="shared" si="98"/>
        <v>476</v>
      </c>
      <c r="B497">
        <f>Summary!$E$44*(A497-0.5)</f>
        <v>4279.5</v>
      </c>
      <c r="C497" s="1">
        <f>IF(Summary!E$41=1,0,Summary!$E$31*(Summary!$E$41)*(1-Summary!$E$41)^$A496)</f>
        <v>1.192458606123915E-47</v>
      </c>
      <c r="D497" s="1" t="str">
        <f>IF(A497&gt;Summary!$E$45,"",C497)</f>
        <v/>
      </c>
      <c r="G497">
        <f t="shared" si="99"/>
        <v>476</v>
      </c>
      <c r="H497">
        <f>Summary!$E$44*(G497-0.5)</f>
        <v>4279.5</v>
      </c>
      <c r="I497" s="1">
        <f>Summary!$E$32-SUM('Crossing Event Calculation'!$J$22:$J496)</f>
        <v>0</v>
      </c>
      <c r="J497" s="1">
        <f t="shared" si="100"/>
        <v>0</v>
      </c>
      <c r="K497" s="27" t="str">
        <f>IF(G497&gt;Summary!$E$45,"",J497)</f>
        <v/>
      </c>
      <c r="N497">
        <f t="shared" si="101"/>
        <v>476</v>
      </c>
      <c r="O497">
        <f>Summary!$E$44*(N497-0.5)</f>
        <v>4279.5</v>
      </c>
      <c r="P497" s="1">
        <f>Summary!$E$32-SUM('Crossing Event Calculation'!$Q$22:$Q496)</f>
        <v>0</v>
      </c>
      <c r="Q497" s="1">
        <f t="shared" si="102"/>
        <v>0</v>
      </c>
      <c r="R497" s="27" t="str">
        <f>IF(N497&gt;Summary!$E$45,"",Q497)</f>
        <v/>
      </c>
      <c r="T497">
        <f t="shared" si="103"/>
        <v>476</v>
      </c>
      <c r="U497">
        <f>Summary!$E$44*(T497-0.5)</f>
        <v>4279.5</v>
      </c>
      <c r="V497" s="1">
        <f>Summary!$E$32-SUM('Crossing Event Calculation'!$W$22:$W496)</f>
        <v>2.3723634168248964E-10</v>
      </c>
      <c r="W497" s="1">
        <f t="shared" si="104"/>
        <v>1.0749281786593343E-11</v>
      </c>
      <c r="X497" s="27" t="str">
        <f>IF(T497&gt;Summary!$E$45,"",W497)</f>
        <v/>
      </c>
      <c r="AA497">
        <f t="shared" si="105"/>
        <v>476</v>
      </c>
      <c r="AB497">
        <f>Summary!$F$44*(AA497-0.5)</f>
        <v>3423.5999999999995</v>
      </c>
      <c r="AC497" s="1">
        <f>IF(Summary!F$41=1,0,Summary!$F$31*(Summary!$F$41)*(1-Summary!$F$41)^$A496)</f>
        <v>1.3429993568096955E-47</v>
      </c>
      <c r="AD497" s="1" t="str">
        <f>IF(AA497&gt;Summary!$F$45,"",AC497)</f>
        <v/>
      </c>
      <c r="AG497">
        <f t="shared" si="106"/>
        <v>476</v>
      </c>
      <c r="AH497">
        <f>Summary!$F$44*(AG497-0.5)</f>
        <v>3423.5999999999995</v>
      </c>
      <c r="AI497" s="1">
        <f>Summary!$F$32-SUM('Crossing Event Calculation'!$AJ$22:$AJ496)</f>
        <v>0</v>
      </c>
      <c r="AJ497" s="1">
        <f t="shared" si="109"/>
        <v>0</v>
      </c>
      <c r="AK497" s="27" t="str">
        <f>IF(AG497&gt;Summary!$F$45,"",AJ497)</f>
        <v/>
      </c>
      <c r="AN497">
        <f t="shared" si="107"/>
        <v>476</v>
      </c>
      <c r="AO497">
        <f>Summary!$F$44*(AN497-0.5)</f>
        <v>3423.5999999999995</v>
      </c>
      <c r="AP497" s="1">
        <f>Summary!$F$32-SUM('Crossing Event Calculation'!$AQ$22:$AQ496)</f>
        <v>4.1922021409845911E-13</v>
      </c>
      <c r="AQ497" s="1">
        <f t="shared" si="110"/>
        <v>2.4347464746822429E-14</v>
      </c>
      <c r="AR497" s="27" t="str">
        <f>IF(AN497&gt;Summary!$F$45,"",AQ497)</f>
        <v/>
      </c>
      <c r="AT497">
        <f t="shared" si="108"/>
        <v>476</v>
      </c>
      <c r="AU497">
        <f>Summary!$F$44*(AT497-0.5)</f>
        <v>3423.5999999999995</v>
      </c>
      <c r="AV497" s="1">
        <f>Summary!$F$32-SUM('Crossing Event Calculation'!$AW$22:$AW496)</f>
        <v>1.416095819495311E-6</v>
      </c>
      <c r="AW497" s="1">
        <f t="shared" si="111"/>
        <v>3.9357034347535624E-8</v>
      </c>
      <c r="AX497" s="27" t="str">
        <f>IF(AT497&gt;Summary!$F$45,"",AW497)</f>
        <v/>
      </c>
    </row>
    <row r="498" spans="1:50">
      <c r="A498">
        <f t="shared" si="98"/>
        <v>477</v>
      </c>
      <c r="B498">
        <f>Summary!$E$44*(A498-0.5)</f>
        <v>4288.5</v>
      </c>
      <c r="C498" s="1">
        <f>IF(Summary!E$41=1,0,Summary!$E$31*(Summary!$E$41)*(1-Summary!$E$41)^$A497)</f>
        <v>9.5396688489913254E-48</v>
      </c>
      <c r="D498" s="1" t="str">
        <f>IF(A498&gt;Summary!$E$45,"",C498)</f>
        <v/>
      </c>
      <c r="G498">
        <f t="shared" si="99"/>
        <v>477</v>
      </c>
      <c r="H498">
        <f>Summary!$E$44*(G498-0.5)</f>
        <v>4288.5</v>
      </c>
      <c r="I498" s="1">
        <f>Summary!$E$32-SUM('Crossing Event Calculation'!$J$22:$J497)</f>
        <v>0</v>
      </c>
      <c r="J498" s="1">
        <f t="shared" si="100"/>
        <v>0</v>
      </c>
      <c r="K498" s="27" t="str">
        <f>IF(G498&gt;Summary!$E$45,"",J498)</f>
        <v/>
      </c>
      <c r="N498">
        <f t="shared" si="101"/>
        <v>477</v>
      </c>
      <c r="O498">
        <f>Summary!$E$44*(N498-0.5)</f>
        <v>4288.5</v>
      </c>
      <c r="P498" s="1">
        <f>Summary!$E$32-SUM('Crossing Event Calculation'!$Q$22:$Q497)</f>
        <v>0</v>
      </c>
      <c r="Q498" s="1">
        <f t="shared" si="102"/>
        <v>0</v>
      </c>
      <c r="R498" s="27" t="str">
        <f>IF(N498&gt;Summary!$E$45,"",Q498)</f>
        <v/>
      </c>
      <c r="T498">
        <f t="shared" si="103"/>
        <v>477</v>
      </c>
      <c r="U498">
        <f>Summary!$E$44*(T498-0.5)</f>
        <v>4288.5</v>
      </c>
      <c r="V498" s="1">
        <f>Summary!$E$32-SUM('Crossing Event Calculation'!$W$22:$W497)</f>
        <v>2.2648705133576641E-10</v>
      </c>
      <c r="W498" s="1">
        <f t="shared" si="104"/>
        <v>1.0262226767436621E-11</v>
      </c>
      <c r="X498" s="27" t="str">
        <f>IF(T498&gt;Summary!$E$45,"",W498)</f>
        <v/>
      </c>
      <c r="AA498">
        <f t="shared" si="105"/>
        <v>477</v>
      </c>
      <c r="AB498">
        <f>Summary!$F$44*(AA498-0.5)</f>
        <v>3430.7999999999997</v>
      </c>
      <c r="AC498" s="1">
        <f>IF(Summary!F$41=1,0,Summary!$F$31*(Summary!$F$41)*(1-Summary!$F$41)^$A497)</f>
        <v>1.0743994854477569E-47</v>
      </c>
      <c r="AD498" s="1" t="str">
        <f>IF(AA498&gt;Summary!$F$45,"",AC498)</f>
        <v/>
      </c>
      <c r="AG498">
        <f t="shared" si="106"/>
        <v>477</v>
      </c>
      <c r="AH498">
        <f>Summary!$F$44*(AG498-0.5)</f>
        <v>3430.7999999999997</v>
      </c>
      <c r="AI498" s="1">
        <f>Summary!$F$32-SUM('Crossing Event Calculation'!$AJ$22:$AJ497)</f>
        <v>0</v>
      </c>
      <c r="AJ498" s="1">
        <f t="shared" si="109"/>
        <v>0</v>
      </c>
      <c r="AK498" s="27" t="str">
        <f>IF(AG498&gt;Summary!$F$45,"",AJ498)</f>
        <v/>
      </c>
      <c r="AN498">
        <f t="shared" si="107"/>
        <v>477</v>
      </c>
      <c r="AO498">
        <f>Summary!$F$44*(AN498-0.5)</f>
        <v>3430.7999999999997</v>
      </c>
      <c r="AP498" s="1">
        <f>Summary!$F$32-SUM('Crossing Event Calculation'!$AQ$22:$AQ497)</f>
        <v>3.9490632985916818E-13</v>
      </c>
      <c r="AQ498" s="1">
        <f t="shared" si="110"/>
        <v>2.2935363375118478E-14</v>
      </c>
      <c r="AR498" s="27" t="str">
        <f>IF(AN498&gt;Summary!$F$45,"",AQ498)</f>
        <v/>
      </c>
      <c r="AT498">
        <f t="shared" si="108"/>
        <v>477</v>
      </c>
      <c r="AU498">
        <f>Summary!$F$44*(AT498-0.5)</f>
        <v>3430.7999999999997</v>
      </c>
      <c r="AV498" s="1">
        <f>Summary!$F$32-SUM('Crossing Event Calculation'!$AW$22:$AW497)</f>
        <v>1.3767387851970625E-6</v>
      </c>
      <c r="AW498" s="1">
        <f t="shared" si="111"/>
        <v>3.8263198655509249E-8</v>
      </c>
      <c r="AX498" s="27" t="str">
        <f>IF(AT498&gt;Summary!$F$45,"",AW498)</f>
        <v/>
      </c>
    </row>
    <row r="499" spans="1:50">
      <c r="A499">
        <f t="shared" si="98"/>
        <v>478</v>
      </c>
      <c r="B499">
        <f>Summary!$E$44*(A499-0.5)</f>
        <v>4297.5</v>
      </c>
      <c r="C499" s="1">
        <f>IF(Summary!E$41=1,0,Summary!$E$31*(Summary!$E$41)*(1-Summary!$E$41)^$A498)</f>
        <v>7.6317350791930603E-48</v>
      </c>
      <c r="D499" s="1" t="str">
        <f>IF(A499&gt;Summary!$E$45,"",C499)</f>
        <v/>
      </c>
      <c r="G499">
        <f t="shared" si="99"/>
        <v>478</v>
      </c>
      <c r="H499">
        <f>Summary!$E$44*(G499-0.5)</f>
        <v>4297.5</v>
      </c>
      <c r="I499" s="1">
        <f>Summary!$E$32-SUM('Crossing Event Calculation'!$J$22:$J498)</f>
        <v>0</v>
      </c>
      <c r="J499" s="1">
        <f t="shared" si="100"/>
        <v>0</v>
      </c>
      <c r="K499" s="27" t="str">
        <f>IF(G499&gt;Summary!$E$45,"",J499)</f>
        <v/>
      </c>
      <c r="N499">
        <f t="shared" si="101"/>
        <v>478</v>
      </c>
      <c r="O499">
        <f>Summary!$E$44*(N499-0.5)</f>
        <v>4297.5</v>
      </c>
      <c r="P499" s="1">
        <f>Summary!$E$32-SUM('Crossing Event Calculation'!$Q$22:$Q498)</f>
        <v>0</v>
      </c>
      <c r="Q499" s="1">
        <f t="shared" si="102"/>
        <v>0</v>
      </c>
      <c r="R499" s="27" t="str">
        <f>IF(N499&gt;Summary!$E$45,"",Q499)</f>
        <v/>
      </c>
      <c r="T499">
        <f t="shared" si="103"/>
        <v>478</v>
      </c>
      <c r="U499">
        <f>Summary!$E$44*(T499-0.5)</f>
        <v>4297.5</v>
      </c>
      <c r="V499" s="1">
        <f>Summary!$E$32-SUM('Crossing Event Calculation'!$W$22:$W498)</f>
        <v>2.1622481582994624E-10</v>
      </c>
      <c r="W499" s="1">
        <f t="shared" si="104"/>
        <v>9.7972404148815715E-12</v>
      </c>
      <c r="X499" s="27" t="str">
        <f>IF(T499&gt;Summary!$E$45,"",W499)</f>
        <v/>
      </c>
      <c r="AA499">
        <f t="shared" si="105"/>
        <v>478</v>
      </c>
      <c r="AB499">
        <f>Summary!$F$44*(AA499-0.5)</f>
        <v>3437.9999999999995</v>
      </c>
      <c r="AC499" s="1">
        <f>IF(Summary!F$41=1,0,Summary!$F$31*(Summary!$F$41)*(1-Summary!$F$41)^$A498)</f>
        <v>8.5951958835820551E-48</v>
      </c>
      <c r="AD499" s="1" t="str">
        <f>IF(AA499&gt;Summary!$F$45,"",AC499)</f>
        <v/>
      </c>
      <c r="AG499">
        <f t="shared" si="106"/>
        <v>478</v>
      </c>
      <c r="AH499">
        <f>Summary!$F$44*(AG499-0.5)</f>
        <v>3437.9999999999995</v>
      </c>
      <c r="AI499" s="1">
        <f>Summary!$F$32-SUM('Crossing Event Calculation'!$AJ$22:$AJ498)</f>
        <v>0</v>
      </c>
      <c r="AJ499" s="1">
        <f t="shared" si="109"/>
        <v>0</v>
      </c>
      <c r="AK499" s="27" t="str">
        <f>IF(AG499&gt;Summary!$F$45,"",AJ499)</f>
        <v/>
      </c>
      <c r="AN499">
        <f t="shared" si="107"/>
        <v>478</v>
      </c>
      <c r="AO499">
        <f>Summary!$F$44*(AN499-0.5)</f>
        <v>3437.9999999999995</v>
      </c>
      <c r="AP499" s="1">
        <f>Summary!$F$32-SUM('Crossing Event Calculation'!$AQ$22:$AQ498)</f>
        <v>3.7192471324942744E-13</v>
      </c>
      <c r="AQ499" s="1">
        <f t="shared" si="110"/>
        <v>2.1600637421042145E-14</v>
      </c>
      <c r="AR499" s="27" t="str">
        <f>IF(AN499&gt;Summary!$F$45,"",AQ499)</f>
        <v/>
      </c>
      <c r="AT499">
        <f t="shared" si="108"/>
        <v>478</v>
      </c>
      <c r="AU499">
        <f>Summary!$F$44*(AT499-0.5)</f>
        <v>3437.9999999999995</v>
      </c>
      <c r="AV499" s="1">
        <f>Summary!$F$32-SUM('Crossing Event Calculation'!$AW$22:$AW498)</f>
        <v>1.3384755865875064E-6</v>
      </c>
      <c r="AW499" s="1">
        <f t="shared" si="111"/>
        <v>3.7199763539614637E-8</v>
      </c>
      <c r="AX499" s="27" t="str">
        <f>IF(AT499&gt;Summary!$F$45,"",AW499)</f>
        <v/>
      </c>
    </row>
    <row r="500" spans="1:50">
      <c r="A500">
        <f t="shared" si="98"/>
        <v>479</v>
      </c>
      <c r="B500">
        <f>Summary!$E$44*(A500-0.5)</f>
        <v>4306.5</v>
      </c>
      <c r="C500" s="1">
        <f>IF(Summary!E$41=1,0,Summary!$E$31*(Summary!$E$41)*(1-Summary!$E$41)^$A499)</f>
        <v>6.1053880633544477E-48</v>
      </c>
      <c r="D500" s="1" t="str">
        <f>IF(A500&gt;Summary!$E$45,"",C500)</f>
        <v/>
      </c>
      <c r="G500">
        <f t="shared" si="99"/>
        <v>479</v>
      </c>
      <c r="H500">
        <f>Summary!$E$44*(G500-0.5)</f>
        <v>4306.5</v>
      </c>
      <c r="I500" s="1">
        <f>Summary!$E$32-SUM('Crossing Event Calculation'!$J$22:$J499)</f>
        <v>0</v>
      </c>
      <c r="J500" s="1">
        <f t="shared" si="100"/>
        <v>0</v>
      </c>
      <c r="K500" s="27" t="str">
        <f>IF(G500&gt;Summary!$E$45,"",J500)</f>
        <v/>
      </c>
      <c r="N500">
        <f t="shared" si="101"/>
        <v>479</v>
      </c>
      <c r="O500">
        <f>Summary!$E$44*(N500-0.5)</f>
        <v>4306.5</v>
      </c>
      <c r="P500" s="1">
        <f>Summary!$E$32-SUM('Crossing Event Calculation'!$Q$22:$Q499)</f>
        <v>0</v>
      </c>
      <c r="Q500" s="1">
        <f t="shared" si="102"/>
        <v>0</v>
      </c>
      <c r="R500" s="27" t="str">
        <f>IF(N500&gt;Summary!$E$45,"",Q500)</f>
        <v/>
      </c>
      <c r="T500">
        <f t="shared" si="103"/>
        <v>479</v>
      </c>
      <c r="U500">
        <f>Summary!$E$44*(T500-0.5)</f>
        <v>4306.5</v>
      </c>
      <c r="V500" s="1">
        <f>Summary!$E$32-SUM('Crossing Event Calculation'!$W$22:$W499)</f>
        <v>2.0642754172683908E-10</v>
      </c>
      <c r="W500" s="1">
        <f t="shared" si="104"/>
        <v>9.353321665638079E-12</v>
      </c>
      <c r="X500" s="27" t="str">
        <f>IF(T500&gt;Summary!$E$45,"",W500)</f>
        <v/>
      </c>
      <c r="AA500">
        <f t="shared" si="105"/>
        <v>479</v>
      </c>
      <c r="AB500">
        <f>Summary!$F$44*(AA500-0.5)</f>
        <v>3445.2</v>
      </c>
      <c r="AC500" s="1">
        <f>IF(Summary!F$41=1,0,Summary!$F$31*(Summary!$F$41)*(1-Summary!$F$41)^$A499)</f>
        <v>6.8761567068656443E-48</v>
      </c>
      <c r="AD500" s="1" t="str">
        <f>IF(AA500&gt;Summary!$F$45,"",AC500)</f>
        <v/>
      </c>
      <c r="AG500">
        <f t="shared" si="106"/>
        <v>479</v>
      </c>
      <c r="AH500">
        <f>Summary!$F$44*(AG500-0.5)</f>
        <v>3445.2</v>
      </c>
      <c r="AI500" s="1">
        <f>Summary!$F$32-SUM('Crossing Event Calculation'!$AJ$22:$AJ499)</f>
        <v>0</v>
      </c>
      <c r="AJ500" s="1">
        <f t="shared" si="109"/>
        <v>0</v>
      </c>
      <c r="AK500" s="27" t="str">
        <f>IF(AG500&gt;Summary!$F$45,"",AJ500)</f>
        <v/>
      </c>
      <c r="AN500">
        <f t="shared" si="107"/>
        <v>479</v>
      </c>
      <c r="AO500">
        <f>Summary!$F$44*(AN500-0.5)</f>
        <v>3445.2</v>
      </c>
      <c r="AP500" s="1">
        <f>Summary!$F$32-SUM('Crossing Event Calculation'!$AQ$22:$AQ499)</f>
        <v>3.5027536426923689E-13</v>
      </c>
      <c r="AQ500" s="1">
        <f t="shared" si="110"/>
        <v>2.0343286884593423E-14</v>
      </c>
      <c r="AR500" s="27" t="str">
        <f>IF(AN500&gt;Summary!$F$45,"",AQ500)</f>
        <v/>
      </c>
      <c r="AT500">
        <f t="shared" si="108"/>
        <v>479</v>
      </c>
      <c r="AU500">
        <f>Summary!$F$44*(AT500-0.5)</f>
        <v>3445.2</v>
      </c>
      <c r="AV500" s="1">
        <f>Summary!$F$32-SUM('Crossing Event Calculation'!$AW$22:$AW499)</f>
        <v>1.3012758230956933E-6</v>
      </c>
      <c r="AW500" s="1">
        <f t="shared" si="111"/>
        <v>3.6165884087877197E-8</v>
      </c>
      <c r="AX500" s="27" t="str">
        <f>IF(AT500&gt;Summary!$F$45,"",AW500)</f>
        <v/>
      </c>
    </row>
    <row r="501" spans="1:50">
      <c r="A501">
        <f t="shared" si="98"/>
        <v>480</v>
      </c>
      <c r="B501">
        <f>Summary!$E$44*(A501-0.5)</f>
        <v>4315.5</v>
      </c>
      <c r="C501" s="1">
        <f>IF(Summary!E$41=1,0,Summary!$E$31*(Summary!$E$41)*(1-Summary!$E$41)^$A500)</f>
        <v>4.8843104506835607E-48</v>
      </c>
      <c r="D501" s="1" t="str">
        <f>IF(A501&gt;Summary!$E$45,"",C501)</f>
        <v/>
      </c>
      <c r="G501">
        <f t="shared" si="99"/>
        <v>480</v>
      </c>
      <c r="H501">
        <f>Summary!$E$44*(G501-0.5)</f>
        <v>4315.5</v>
      </c>
      <c r="I501" s="1">
        <f>Summary!$E$32-SUM('Crossing Event Calculation'!$J$22:$J500)</f>
        <v>0</v>
      </c>
      <c r="J501" s="1">
        <f t="shared" si="100"/>
        <v>0</v>
      </c>
      <c r="K501" s="27" t="str">
        <f>IF(G501&gt;Summary!$E$45,"",J501)</f>
        <v/>
      </c>
      <c r="N501">
        <f t="shared" si="101"/>
        <v>480</v>
      </c>
      <c r="O501">
        <f>Summary!$E$44*(N501-0.5)</f>
        <v>4315.5</v>
      </c>
      <c r="P501" s="1">
        <f>Summary!$E$32-SUM('Crossing Event Calculation'!$Q$22:$Q500)</f>
        <v>0</v>
      </c>
      <c r="Q501" s="1">
        <f t="shared" si="102"/>
        <v>0</v>
      </c>
      <c r="R501" s="27" t="str">
        <f>IF(N501&gt;Summary!$E$45,"",Q501)</f>
        <v/>
      </c>
      <c r="T501">
        <f t="shared" si="103"/>
        <v>480</v>
      </c>
      <c r="U501">
        <f>Summary!$E$44*(T501-0.5)</f>
        <v>4315.5</v>
      </c>
      <c r="V501" s="1">
        <f>Summary!$E$32-SUM('Crossing Event Calculation'!$W$22:$W500)</f>
        <v>1.9707424581127952E-10</v>
      </c>
      <c r="W501" s="1">
        <f t="shared" si="104"/>
        <v>8.9295197611039764E-12</v>
      </c>
      <c r="X501" s="27" t="str">
        <f>IF(T501&gt;Summary!$E$45,"",W501)</f>
        <v/>
      </c>
      <c r="AA501">
        <f t="shared" si="105"/>
        <v>480</v>
      </c>
      <c r="AB501">
        <f>Summary!$F$44*(AA501-0.5)</f>
        <v>3452.3999999999996</v>
      </c>
      <c r="AC501" s="1">
        <f>IF(Summary!F$41=1,0,Summary!$F$31*(Summary!$F$41)*(1-Summary!$F$41)^$A500)</f>
        <v>5.5009253654925184E-48</v>
      </c>
      <c r="AD501" s="1" t="str">
        <f>IF(AA501&gt;Summary!$F$45,"",AC501)</f>
        <v/>
      </c>
      <c r="AG501">
        <f t="shared" si="106"/>
        <v>480</v>
      </c>
      <c r="AH501">
        <f>Summary!$F$44*(AG501-0.5)</f>
        <v>3452.3999999999996</v>
      </c>
      <c r="AI501" s="1">
        <f>Summary!$F$32-SUM('Crossing Event Calculation'!$AJ$22:$AJ500)</f>
        <v>0</v>
      </c>
      <c r="AJ501" s="1">
        <f t="shared" si="109"/>
        <v>0</v>
      </c>
      <c r="AK501" s="27" t="str">
        <f>IF(AG501&gt;Summary!$F$45,"",AJ501)</f>
        <v/>
      </c>
      <c r="AN501">
        <f t="shared" si="107"/>
        <v>480</v>
      </c>
      <c r="AO501">
        <f>Summary!$F$44*(AN501-0.5)</f>
        <v>3452.3999999999996</v>
      </c>
      <c r="AP501" s="1">
        <f>Summary!$F$32-SUM('Crossing Event Calculation'!$AQ$22:$AQ500)</f>
        <v>3.2995828291859652E-13</v>
      </c>
      <c r="AQ501" s="1">
        <f t="shared" si="110"/>
        <v>1.9163311765772314E-14</v>
      </c>
      <c r="AR501" s="27" t="str">
        <f>IF(AN501&gt;Summary!$F$45,"",AQ501)</f>
        <v/>
      </c>
      <c r="AT501">
        <f t="shared" si="108"/>
        <v>480</v>
      </c>
      <c r="AU501">
        <f>Summary!$F$44*(AT501-0.5)</f>
        <v>3452.3999999999996</v>
      </c>
      <c r="AV501" s="1">
        <f>Summary!$F$32-SUM('Crossing Event Calculation'!$AW$22:$AW500)</f>
        <v>1.2651099390303955E-6</v>
      </c>
      <c r="AW501" s="1">
        <f t="shared" si="111"/>
        <v>3.516073886975615E-8</v>
      </c>
      <c r="AX501" s="27" t="str">
        <f>IF(AT501&gt;Summary!$F$45,"",AW501)</f>
        <v/>
      </c>
    </row>
    <row r="502" spans="1:50">
      <c r="A502">
        <f t="shared" si="98"/>
        <v>481</v>
      </c>
      <c r="B502">
        <f>Summary!$E$44*(A502-0.5)</f>
        <v>4324.5</v>
      </c>
      <c r="C502" s="1">
        <f>IF(Summary!E$41=1,0,Summary!$E$31*(Summary!$E$41)*(1-Summary!$E$41)^$A501)</f>
        <v>3.9074483605468477E-48</v>
      </c>
      <c r="D502" s="1" t="str">
        <f>IF(A502&gt;Summary!$E$45,"",C502)</f>
        <v/>
      </c>
      <c r="G502">
        <f t="shared" si="99"/>
        <v>481</v>
      </c>
      <c r="H502">
        <f>Summary!$E$44*(G502-0.5)</f>
        <v>4324.5</v>
      </c>
      <c r="I502" s="1">
        <f>Summary!$E$32-SUM('Crossing Event Calculation'!$J$22:$J501)</f>
        <v>0</v>
      </c>
      <c r="J502" s="1">
        <f t="shared" si="100"/>
        <v>0</v>
      </c>
      <c r="K502" s="27" t="str">
        <f>IF(G502&gt;Summary!$E$45,"",J502)</f>
        <v/>
      </c>
      <c r="N502">
        <f t="shared" si="101"/>
        <v>481</v>
      </c>
      <c r="O502">
        <f>Summary!$E$44*(N502-0.5)</f>
        <v>4324.5</v>
      </c>
      <c r="P502" s="1">
        <f>Summary!$E$32-SUM('Crossing Event Calculation'!$Q$22:$Q501)</f>
        <v>0</v>
      </c>
      <c r="Q502" s="1">
        <f t="shared" si="102"/>
        <v>0</v>
      </c>
      <c r="R502" s="27" t="str">
        <f>IF(N502&gt;Summary!$E$45,"",Q502)</f>
        <v/>
      </c>
      <c r="T502">
        <f t="shared" si="103"/>
        <v>481</v>
      </c>
      <c r="U502">
        <f>Summary!$E$44*(T502-0.5)</f>
        <v>4324.5</v>
      </c>
      <c r="V502" s="1">
        <f>Summary!$E$32-SUM('Crossing Event Calculation'!$W$22:$W501)</f>
        <v>1.8814472202421939E-10</v>
      </c>
      <c r="W502" s="1">
        <f t="shared" si="104"/>
        <v>8.5249191559586564E-12</v>
      </c>
      <c r="X502" s="27" t="str">
        <f>IF(T502&gt;Summary!$E$45,"",W502)</f>
        <v/>
      </c>
      <c r="AA502">
        <f t="shared" si="105"/>
        <v>481</v>
      </c>
      <c r="AB502">
        <f>Summary!$F$44*(AA502-0.5)</f>
        <v>3459.5999999999995</v>
      </c>
      <c r="AC502" s="1">
        <f>IF(Summary!F$41=1,0,Summary!$F$31*(Summary!$F$41)*(1-Summary!$F$41)^$A501)</f>
        <v>4.4007402923940135E-48</v>
      </c>
      <c r="AD502" s="1" t="str">
        <f>IF(AA502&gt;Summary!$F$45,"",AC502)</f>
        <v/>
      </c>
      <c r="AG502">
        <f t="shared" si="106"/>
        <v>481</v>
      </c>
      <c r="AH502">
        <f>Summary!$F$44*(AG502-0.5)</f>
        <v>3459.5999999999995</v>
      </c>
      <c r="AI502" s="1">
        <f>Summary!$F$32-SUM('Crossing Event Calculation'!$AJ$22:$AJ501)</f>
        <v>0</v>
      </c>
      <c r="AJ502" s="1">
        <f t="shared" si="109"/>
        <v>0</v>
      </c>
      <c r="AK502" s="27" t="str">
        <f>IF(AG502&gt;Summary!$F$45,"",AJ502)</f>
        <v/>
      </c>
      <c r="AN502">
        <f t="shared" si="107"/>
        <v>481</v>
      </c>
      <c r="AO502">
        <f>Summary!$F$44*(AN502-0.5)</f>
        <v>3459.5999999999995</v>
      </c>
      <c r="AP502" s="1">
        <f>Summary!$F$32-SUM('Crossing Event Calculation'!$AQ$22:$AQ501)</f>
        <v>3.1075142459258132E-13</v>
      </c>
      <c r="AQ502" s="1">
        <f t="shared" si="110"/>
        <v>1.8047816161640883E-14</v>
      </c>
      <c r="AR502" s="27" t="str">
        <f>IF(AN502&gt;Summary!$F$45,"",AQ502)</f>
        <v/>
      </c>
      <c r="AT502">
        <f t="shared" si="108"/>
        <v>481</v>
      </c>
      <c r="AU502">
        <f>Summary!$F$44*(AT502-0.5)</f>
        <v>3459.5999999999995</v>
      </c>
      <c r="AV502" s="1">
        <f>Summary!$F$32-SUM('Crossing Event Calculation'!$AW$22:$AW501)</f>
        <v>1.229949200154401E-6</v>
      </c>
      <c r="AW502" s="1">
        <f t="shared" si="111"/>
        <v>3.4183529285082401E-8</v>
      </c>
      <c r="AX502" s="27" t="str">
        <f>IF(AT502&gt;Summary!$F$45,"",AW502)</f>
        <v/>
      </c>
    </row>
    <row r="503" spans="1:50">
      <c r="A503">
        <f t="shared" si="98"/>
        <v>482</v>
      </c>
      <c r="B503">
        <f>Summary!$E$44*(A503-0.5)</f>
        <v>4333.5</v>
      </c>
      <c r="C503" s="1">
        <f>IF(Summary!E$41=1,0,Summary!$E$31*(Summary!$E$41)*(1-Summary!$E$41)^$A502)</f>
        <v>3.1259586884374786E-48</v>
      </c>
      <c r="D503" s="1" t="str">
        <f>IF(A503&gt;Summary!$E$45,"",C503)</f>
        <v/>
      </c>
      <c r="G503">
        <f t="shared" si="99"/>
        <v>482</v>
      </c>
      <c r="H503">
        <f>Summary!$E$44*(G503-0.5)</f>
        <v>4333.5</v>
      </c>
      <c r="I503" s="1">
        <f>Summary!$E$32-SUM('Crossing Event Calculation'!$J$22:$J502)</f>
        <v>0</v>
      </c>
      <c r="J503" s="1">
        <f t="shared" si="100"/>
        <v>0</v>
      </c>
      <c r="K503" s="27" t="str">
        <f>IF(G503&gt;Summary!$E$45,"",J503)</f>
        <v/>
      </c>
      <c r="N503">
        <f t="shared" si="101"/>
        <v>482</v>
      </c>
      <c r="O503">
        <f>Summary!$E$44*(N503-0.5)</f>
        <v>4333.5</v>
      </c>
      <c r="P503" s="1">
        <f>Summary!$E$32-SUM('Crossing Event Calculation'!$Q$22:$Q502)</f>
        <v>0</v>
      </c>
      <c r="Q503" s="1">
        <f t="shared" si="102"/>
        <v>0</v>
      </c>
      <c r="R503" s="27" t="str">
        <f>IF(N503&gt;Summary!$E$45,"",Q503)</f>
        <v/>
      </c>
      <c r="T503">
        <f t="shared" si="103"/>
        <v>482</v>
      </c>
      <c r="U503">
        <f>Summary!$E$44*(T503-0.5)</f>
        <v>4333.5</v>
      </c>
      <c r="V503" s="1">
        <f>Summary!$E$32-SUM('Crossing Event Calculation'!$W$22:$W502)</f>
        <v>1.7961976350733266E-10</v>
      </c>
      <c r="W503" s="1">
        <f t="shared" si="104"/>
        <v>8.1386495791006595E-12</v>
      </c>
      <c r="X503" s="27" t="str">
        <f>IF(T503&gt;Summary!$E$45,"",W503)</f>
        <v/>
      </c>
      <c r="AA503">
        <f t="shared" si="105"/>
        <v>482</v>
      </c>
      <c r="AB503">
        <f>Summary!$F$44*(AA503-0.5)</f>
        <v>3466.7999999999997</v>
      </c>
      <c r="AC503" s="1">
        <f>IF(Summary!F$41=1,0,Summary!$F$31*(Summary!$F$41)*(1-Summary!$F$41)^$A502)</f>
        <v>3.5205922339152109E-48</v>
      </c>
      <c r="AD503" s="1" t="str">
        <f>IF(AA503&gt;Summary!$F$45,"",AC503)</f>
        <v/>
      </c>
      <c r="AG503">
        <f t="shared" si="106"/>
        <v>482</v>
      </c>
      <c r="AH503">
        <f>Summary!$F$44*(AG503-0.5)</f>
        <v>3466.7999999999997</v>
      </c>
      <c r="AI503" s="1">
        <f>Summary!$F$32-SUM('Crossing Event Calculation'!$AJ$22:$AJ502)</f>
        <v>0</v>
      </c>
      <c r="AJ503" s="1">
        <f t="shared" si="109"/>
        <v>0</v>
      </c>
      <c r="AK503" s="27" t="str">
        <f>IF(AG503&gt;Summary!$F$45,"",AJ503)</f>
        <v/>
      </c>
      <c r="AN503">
        <f t="shared" si="107"/>
        <v>482</v>
      </c>
      <c r="AO503">
        <f>Summary!$F$44*(AN503-0.5)</f>
        <v>3466.7999999999997</v>
      </c>
      <c r="AP503" s="1">
        <f>Summary!$F$32-SUM('Crossing Event Calculation'!$AQ$22:$AQ502)</f>
        <v>2.9265478929119126E-13</v>
      </c>
      <c r="AQ503" s="1">
        <f t="shared" si="110"/>
        <v>1.699680007219913E-14</v>
      </c>
      <c r="AR503" s="27" t="str">
        <f>IF(AN503&gt;Summary!$F$45,"",AQ503)</f>
        <v/>
      </c>
      <c r="AT503">
        <f t="shared" si="108"/>
        <v>482</v>
      </c>
      <c r="AU503">
        <f>Summary!$F$44*(AT503-0.5)</f>
        <v>3466.7999999999997</v>
      </c>
      <c r="AV503" s="1">
        <f>Summary!$F$32-SUM('Crossing Event Calculation'!$AW$22:$AW502)</f>
        <v>1.1957656708139197E-6</v>
      </c>
      <c r="AW503" s="1">
        <f t="shared" si="111"/>
        <v>3.323347892842448E-8</v>
      </c>
      <c r="AX503" s="27" t="str">
        <f>IF(AT503&gt;Summary!$F$45,"",AW503)</f>
        <v/>
      </c>
    </row>
    <row r="504" spans="1:50">
      <c r="A504">
        <f t="shared" si="98"/>
        <v>483</v>
      </c>
      <c r="B504">
        <f>Summary!$E$44*(A504-0.5)</f>
        <v>4342.5</v>
      </c>
      <c r="C504" s="1">
        <f>IF(Summary!E$41=1,0,Summary!$E$31*(Summary!$E$41)*(1-Summary!$E$41)^$A503)</f>
        <v>2.5007669507499836E-48</v>
      </c>
      <c r="D504" s="1" t="str">
        <f>IF(A504&gt;Summary!$E$45,"",C504)</f>
        <v/>
      </c>
      <c r="G504">
        <f t="shared" si="99"/>
        <v>483</v>
      </c>
      <c r="H504">
        <f>Summary!$E$44*(G504-0.5)</f>
        <v>4342.5</v>
      </c>
      <c r="I504" s="1">
        <f>Summary!$E$32-SUM('Crossing Event Calculation'!$J$22:$J503)</f>
        <v>0</v>
      </c>
      <c r="J504" s="1">
        <f t="shared" si="100"/>
        <v>0</v>
      </c>
      <c r="K504" s="27" t="str">
        <f>IF(G504&gt;Summary!$E$45,"",J504)</f>
        <v/>
      </c>
      <c r="N504">
        <f t="shared" si="101"/>
        <v>483</v>
      </c>
      <c r="O504">
        <f>Summary!$E$44*(N504-0.5)</f>
        <v>4342.5</v>
      </c>
      <c r="P504" s="1">
        <f>Summary!$E$32-SUM('Crossing Event Calculation'!$Q$22:$Q503)</f>
        <v>0</v>
      </c>
      <c r="Q504" s="1">
        <f t="shared" si="102"/>
        <v>0</v>
      </c>
      <c r="R504" s="27" t="str">
        <f>IF(N504&gt;Summary!$E$45,"",Q504)</f>
        <v/>
      </c>
      <c r="T504">
        <f t="shared" si="103"/>
        <v>483</v>
      </c>
      <c r="U504">
        <f>Summary!$E$44*(T504-0.5)</f>
        <v>4342.5</v>
      </c>
      <c r="V504" s="1">
        <f>Summary!$E$32-SUM('Crossing Event Calculation'!$W$22:$W503)</f>
        <v>1.7148116260301549E-10</v>
      </c>
      <c r="W504" s="1">
        <f t="shared" si="104"/>
        <v>7.7698860336476828E-12</v>
      </c>
      <c r="X504" s="27" t="str">
        <f>IF(T504&gt;Summary!$E$45,"",W504)</f>
        <v/>
      </c>
      <c r="AA504">
        <f t="shared" si="105"/>
        <v>483</v>
      </c>
      <c r="AB504">
        <f>Summary!$F$44*(AA504-0.5)</f>
        <v>3473.9999999999995</v>
      </c>
      <c r="AC504" s="1">
        <f>IF(Summary!F$41=1,0,Summary!$F$31*(Summary!$F$41)*(1-Summary!$F$41)^$A503)</f>
        <v>2.8164737871321699E-48</v>
      </c>
      <c r="AD504" s="1" t="str">
        <f>IF(AA504&gt;Summary!$F$45,"",AC504)</f>
        <v/>
      </c>
      <c r="AG504">
        <f t="shared" si="106"/>
        <v>483</v>
      </c>
      <c r="AH504">
        <f>Summary!$F$44*(AG504-0.5)</f>
        <v>3473.9999999999995</v>
      </c>
      <c r="AI504" s="1">
        <f>Summary!$F$32-SUM('Crossing Event Calculation'!$AJ$22:$AJ503)</f>
        <v>0</v>
      </c>
      <c r="AJ504" s="1">
        <f t="shared" si="109"/>
        <v>0</v>
      </c>
      <c r="AK504" s="27" t="str">
        <f>IF(AG504&gt;Summary!$F$45,"",AJ504)</f>
        <v/>
      </c>
      <c r="AN504">
        <f t="shared" si="107"/>
        <v>483</v>
      </c>
      <c r="AO504">
        <f>Summary!$F$44*(AN504-0.5)</f>
        <v>3473.9999999999995</v>
      </c>
      <c r="AP504" s="1">
        <f>Summary!$F$32-SUM('Crossing Event Calculation'!$AQ$22:$AQ503)</f>
        <v>2.7566837701442637E-13</v>
      </c>
      <c r="AQ504" s="1">
        <f t="shared" si="110"/>
        <v>1.6010263497447056E-14</v>
      </c>
      <c r="AR504" s="27" t="str">
        <f>IF(AN504&gt;Summary!$F$45,"",AQ504)</f>
        <v/>
      </c>
      <c r="AT504">
        <f t="shared" si="108"/>
        <v>483</v>
      </c>
      <c r="AU504">
        <f>Summary!$F$44*(AT504-0.5)</f>
        <v>3473.9999999999995</v>
      </c>
      <c r="AV504" s="1">
        <f>Summary!$F$32-SUM('Crossing Event Calculation'!$AW$22:$AW503)</f>
        <v>1.1625321918451448E-6</v>
      </c>
      <c r="AW504" s="1">
        <f t="shared" si="111"/>
        <v>3.2309832975053661E-8</v>
      </c>
      <c r="AX504" s="27" t="str">
        <f>IF(AT504&gt;Summary!$F$45,"",AW504)</f>
        <v/>
      </c>
    </row>
    <row r="505" spans="1:50">
      <c r="A505">
        <f t="shared" si="98"/>
        <v>484</v>
      </c>
      <c r="B505">
        <f>Summary!$E$44*(A505-0.5)</f>
        <v>4351.5</v>
      </c>
      <c r="C505" s="1">
        <f>IF(Summary!E$41=1,0,Summary!$E$31*(Summary!$E$41)*(1-Summary!$E$41)^$A504)</f>
        <v>2.0006135605999864E-48</v>
      </c>
      <c r="D505" s="1" t="str">
        <f>IF(A505&gt;Summary!$E$45,"",C505)</f>
        <v/>
      </c>
      <c r="G505">
        <f t="shared" si="99"/>
        <v>484</v>
      </c>
      <c r="H505">
        <f>Summary!$E$44*(G505-0.5)</f>
        <v>4351.5</v>
      </c>
      <c r="I505" s="1">
        <f>Summary!$E$32-SUM('Crossing Event Calculation'!$J$22:$J504)</f>
        <v>0</v>
      </c>
      <c r="J505" s="1">
        <f t="shared" si="100"/>
        <v>0</v>
      </c>
      <c r="K505" s="27" t="str">
        <f>IF(G505&gt;Summary!$E$45,"",J505)</f>
        <v/>
      </c>
      <c r="N505">
        <f t="shared" si="101"/>
        <v>484</v>
      </c>
      <c r="O505">
        <f>Summary!$E$44*(N505-0.5)</f>
        <v>4351.5</v>
      </c>
      <c r="P505" s="1">
        <f>Summary!$E$32-SUM('Crossing Event Calculation'!$Q$22:$Q504)</f>
        <v>0</v>
      </c>
      <c r="Q505" s="1">
        <f t="shared" si="102"/>
        <v>0</v>
      </c>
      <c r="R505" s="27" t="str">
        <f>IF(N505&gt;Summary!$E$45,"",Q505)</f>
        <v/>
      </c>
      <c r="T505">
        <f t="shared" si="103"/>
        <v>484</v>
      </c>
      <c r="U505">
        <f>Summary!$E$44*(T505-0.5)</f>
        <v>4351.5</v>
      </c>
      <c r="V505" s="1">
        <f>Summary!$E$32-SUM('Crossing Event Calculation'!$W$22:$W504)</f>
        <v>1.6371126676517633E-10</v>
      </c>
      <c r="W505" s="1">
        <f t="shared" si="104"/>
        <v>7.4178286750613921E-12</v>
      </c>
      <c r="X505" s="27" t="str">
        <f>IF(T505&gt;Summary!$E$45,"",W505)</f>
        <v/>
      </c>
      <c r="AA505">
        <f t="shared" si="105"/>
        <v>484</v>
      </c>
      <c r="AB505">
        <f>Summary!$F$44*(AA505-0.5)</f>
        <v>3481.2</v>
      </c>
      <c r="AC505" s="1">
        <f>IF(Summary!F$41=1,0,Summary!$F$31*(Summary!$F$41)*(1-Summary!$F$41)^$A504)</f>
        <v>2.2531790297057356E-48</v>
      </c>
      <c r="AD505" s="1" t="str">
        <f>IF(AA505&gt;Summary!$F$45,"",AC505)</f>
        <v/>
      </c>
      <c r="AG505">
        <f t="shared" si="106"/>
        <v>484</v>
      </c>
      <c r="AH505">
        <f>Summary!$F$44*(AG505-0.5)</f>
        <v>3481.2</v>
      </c>
      <c r="AI505" s="1">
        <f>Summary!$F$32-SUM('Crossing Event Calculation'!$AJ$22:$AJ504)</f>
        <v>0</v>
      </c>
      <c r="AJ505" s="1">
        <f t="shared" si="109"/>
        <v>0</v>
      </c>
      <c r="AK505" s="27" t="str">
        <f>IF(AG505&gt;Summary!$F$45,"",AJ505)</f>
        <v/>
      </c>
      <c r="AN505">
        <f t="shared" si="107"/>
        <v>484</v>
      </c>
      <c r="AO505">
        <f>Summary!$F$44*(AN505-0.5)</f>
        <v>3481.2</v>
      </c>
      <c r="AP505" s="1">
        <f>Summary!$F$32-SUM('Crossing Event Calculation'!$AQ$22:$AQ504)</f>
        <v>2.5968116545982411E-13</v>
      </c>
      <c r="AQ505" s="1">
        <f t="shared" si="110"/>
        <v>1.5081758485915693E-14</v>
      </c>
      <c r="AR505" s="27" t="str">
        <f>IF(AN505&gt;Summary!$F$45,"",AQ505)</f>
        <v/>
      </c>
      <c r="AT505">
        <f t="shared" si="108"/>
        <v>484</v>
      </c>
      <c r="AU505">
        <f>Summary!$F$44*(AT505-0.5)</f>
        <v>3481.2</v>
      </c>
      <c r="AV505" s="1">
        <f>Summary!$F$32-SUM('Crossing Event Calculation'!$AW$22:$AW504)</f>
        <v>1.1302223589249039E-6</v>
      </c>
      <c r="AW505" s="1">
        <f t="shared" si="111"/>
        <v>3.1411857579251516E-8</v>
      </c>
      <c r="AX505" s="27" t="str">
        <f>IF(AT505&gt;Summary!$F$45,"",AW505)</f>
        <v/>
      </c>
    </row>
    <row r="506" spans="1:50">
      <c r="A506">
        <f t="shared" si="98"/>
        <v>485</v>
      </c>
      <c r="B506">
        <f>Summary!$E$44*(A506-0.5)</f>
        <v>4360.5</v>
      </c>
      <c r="C506" s="1">
        <f>IF(Summary!E$41=1,0,Summary!$E$31*(Summary!$E$41)*(1-Summary!$E$41)^$A505)</f>
        <v>1.6004908484799898E-48</v>
      </c>
      <c r="D506" s="1" t="str">
        <f>IF(A506&gt;Summary!$E$45,"",C506)</f>
        <v/>
      </c>
      <c r="G506">
        <f t="shared" si="99"/>
        <v>485</v>
      </c>
      <c r="H506">
        <f>Summary!$E$44*(G506-0.5)</f>
        <v>4360.5</v>
      </c>
      <c r="I506" s="1">
        <f>Summary!$E$32-SUM('Crossing Event Calculation'!$J$22:$J505)</f>
        <v>0</v>
      </c>
      <c r="J506" s="1">
        <f t="shared" si="100"/>
        <v>0</v>
      </c>
      <c r="K506" s="27" t="str">
        <f>IF(G506&gt;Summary!$E$45,"",J506)</f>
        <v/>
      </c>
      <c r="N506">
        <f t="shared" si="101"/>
        <v>485</v>
      </c>
      <c r="O506">
        <f>Summary!$E$44*(N506-0.5)</f>
        <v>4360.5</v>
      </c>
      <c r="P506" s="1">
        <f>Summary!$E$32-SUM('Crossing Event Calculation'!$Q$22:$Q505)</f>
        <v>0</v>
      </c>
      <c r="Q506" s="1">
        <f t="shared" si="102"/>
        <v>0</v>
      </c>
      <c r="R506" s="27" t="str">
        <f>IF(N506&gt;Summary!$E$45,"",Q506)</f>
        <v/>
      </c>
      <c r="T506">
        <f t="shared" si="103"/>
        <v>485</v>
      </c>
      <c r="U506">
        <f>Summary!$E$44*(T506-0.5)</f>
        <v>4360.5</v>
      </c>
      <c r="V506" s="1">
        <f>Summary!$E$32-SUM('Crossing Event Calculation'!$W$22:$W505)</f>
        <v>1.5629342264844581E-10</v>
      </c>
      <c r="W506" s="1">
        <f t="shared" si="104"/>
        <v>7.0817229330226074E-12</v>
      </c>
      <c r="X506" s="27" t="str">
        <f>IF(T506&gt;Summary!$E$45,"",W506)</f>
        <v/>
      </c>
      <c r="AA506">
        <f t="shared" si="105"/>
        <v>485</v>
      </c>
      <c r="AB506">
        <f>Summary!$F$44*(AA506-0.5)</f>
        <v>3488.3999999999996</v>
      </c>
      <c r="AC506" s="1">
        <f>IF(Summary!F$41=1,0,Summary!$F$31*(Summary!$F$41)*(1-Summary!$F$41)^$A505)</f>
        <v>1.8025432237645889E-48</v>
      </c>
      <c r="AD506" s="1" t="str">
        <f>IF(AA506&gt;Summary!$F$45,"",AC506)</f>
        <v/>
      </c>
      <c r="AG506">
        <f t="shared" si="106"/>
        <v>485</v>
      </c>
      <c r="AH506">
        <f>Summary!$F$44*(AG506-0.5)</f>
        <v>3488.3999999999996</v>
      </c>
      <c r="AI506" s="1">
        <f>Summary!$F$32-SUM('Crossing Event Calculation'!$AJ$22:$AJ505)</f>
        <v>0</v>
      </c>
      <c r="AJ506" s="1">
        <f t="shared" si="109"/>
        <v>0</v>
      </c>
      <c r="AK506" s="27" t="str">
        <f>IF(AG506&gt;Summary!$F$45,"",AJ506)</f>
        <v/>
      </c>
      <c r="AN506">
        <f t="shared" si="107"/>
        <v>485</v>
      </c>
      <c r="AO506">
        <f>Summary!$F$44*(AN506-0.5)</f>
        <v>3488.3999999999996</v>
      </c>
      <c r="AP506" s="1">
        <f>Summary!$F$32-SUM('Crossing Event Calculation'!$AQ$22:$AQ505)</f>
        <v>2.4458213232492199E-13</v>
      </c>
      <c r="AQ506" s="1">
        <f t="shared" si="110"/>
        <v>1.4204837086136073E-14</v>
      </c>
      <c r="AR506" s="27" t="str">
        <f>IF(AN506&gt;Summary!$F$45,"",AQ506)</f>
        <v/>
      </c>
      <c r="AT506">
        <f t="shared" si="108"/>
        <v>485</v>
      </c>
      <c r="AU506">
        <f>Summary!$F$44*(AT506-0.5)</f>
        <v>3488.3999999999996</v>
      </c>
      <c r="AV506" s="1">
        <f>Summary!$F$32-SUM('Crossing Event Calculation'!$AW$22:$AW505)</f>
        <v>1.0988105013653993E-6</v>
      </c>
      <c r="AW506" s="1">
        <f t="shared" si="111"/>
        <v>3.0538839284959881E-8</v>
      </c>
      <c r="AX506" s="27" t="str">
        <f>IF(AT506&gt;Summary!$F$45,"",AW506)</f>
        <v/>
      </c>
    </row>
    <row r="507" spans="1:50">
      <c r="A507">
        <f t="shared" si="98"/>
        <v>486</v>
      </c>
      <c r="B507">
        <f>Summary!$E$44*(A507-0.5)</f>
        <v>4369.5</v>
      </c>
      <c r="C507" s="1">
        <f>IF(Summary!E$41=1,0,Summary!$E$31*(Summary!$E$41)*(1-Summary!$E$41)^$A506)</f>
        <v>1.2803926787839917E-48</v>
      </c>
      <c r="D507" s="1" t="str">
        <f>IF(A507&gt;Summary!$E$45,"",C507)</f>
        <v/>
      </c>
      <c r="G507">
        <f t="shared" si="99"/>
        <v>486</v>
      </c>
      <c r="H507">
        <f>Summary!$E$44*(G507-0.5)</f>
        <v>4369.5</v>
      </c>
      <c r="I507" s="1">
        <f>Summary!$E$32-SUM('Crossing Event Calculation'!$J$22:$J506)</f>
        <v>0</v>
      </c>
      <c r="J507" s="1">
        <f t="shared" si="100"/>
        <v>0</v>
      </c>
      <c r="K507" s="27" t="str">
        <f>IF(G507&gt;Summary!$E$45,"",J507)</f>
        <v/>
      </c>
      <c r="N507">
        <f t="shared" si="101"/>
        <v>486</v>
      </c>
      <c r="O507">
        <f>Summary!$E$44*(N507-0.5)</f>
        <v>4369.5</v>
      </c>
      <c r="P507" s="1">
        <f>Summary!$E$32-SUM('Crossing Event Calculation'!$Q$22:$Q506)</f>
        <v>0</v>
      </c>
      <c r="Q507" s="1">
        <f t="shared" si="102"/>
        <v>0</v>
      </c>
      <c r="R507" s="27" t="str">
        <f>IF(N507&gt;Summary!$E$45,"",Q507)</f>
        <v/>
      </c>
      <c r="T507">
        <f t="shared" si="103"/>
        <v>486</v>
      </c>
      <c r="U507">
        <f>Summary!$E$44*(T507-0.5)</f>
        <v>4369.5</v>
      </c>
      <c r="V507" s="1">
        <f>Summary!$E$32-SUM('Crossing Event Calculation'!$W$22:$W506)</f>
        <v>1.4921175406357179E-10</v>
      </c>
      <c r="W507" s="1">
        <f t="shared" si="104"/>
        <v>6.7608494504937068E-12</v>
      </c>
      <c r="X507" s="27" t="str">
        <f>IF(T507&gt;Summary!$E$45,"",W507)</f>
        <v/>
      </c>
      <c r="AA507">
        <f t="shared" si="105"/>
        <v>486</v>
      </c>
      <c r="AB507">
        <f>Summary!$F$44*(AA507-0.5)</f>
        <v>3495.5999999999995</v>
      </c>
      <c r="AC507" s="1">
        <f>IF(Summary!F$41=1,0,Summary!$F$31*(Summary!$F$41)*(1-Summary!$F$41)^$A506)</f>
        <v>1.4420345790116711E-48</v>
      </c>
      <c r="AD507" s="1" t="str">
        <f>IF(AA507&gt;Summary!$F$45,"",AC507)</f>
        <v/>
      </c>
      <c r="AG507">
        <f t="shared" si="106"/>
        <v>486</v>
      </c>
      <c r="AH507">
        <f>Summary!$F$44*(AG507-0.5)</f>
        <v>3495.5999999999995</v>
      </c>
      <c r="AI507" s="1">
        <f>Summary!$F$32-SUM('Crossing Event Calculation'!$AJ$22:$AJ506)</f>
        <v>0</v>
      </c>
      <c r="AJ507" s="1">
        <f t="shared" si="109"/>
        <v>0</v>
      </c>
      <c r="AK507" s="27" t="str">
        <f>IF(AG507&gt;Summary!$F$45,"",AJ507)</f>
        <v/>
      </c>
      <c r="AN507">
        <f t="shared" si="107"/>
        <v>486</v>
      </c>
      <c r="AO507">
        <f>Summary!$F$44*(AN507-0.5)</f>
        <v>3495.5999999999995</v>
      </c>
      <c r="AP507" s="1">
        <f>Summary!$F$32-SUM('Crossing Event Calculation'!$AQ$22:$AQ506)</f>
        <v>2.3037127760971998E-13</v>
      </c>
      <c r="AQ507" s="1">
        <f t="shared" si="110"/>
        <v>1.3379499298108194E-14</v>
      </c>
      <c r="AR507" s="27" t="str">
        <f>IF(AN507&gt;Summary!$F$45,"",AQ507)</f>
        <v/>
      </c>
      <c r="AT507">
        <f t="shared" si="108"/>
        <v>486</v>
      </c>
      <c r="AU507">
        <f>Summary!$F$44*(AT507-0.5)</f>
        <v>3495.5999999999995</v>
      </c>
      <c r="AV507" s="1">
        <f>Summary!$F$32-SUM('Crossing Event Calculation'!$AW$22:$AW506)</f>
        <v>1.0682716621301935E-6</v>
      </c>
      <c r="AW507" s="1">
        <f t="shared" si="111"/>
        <v>2.9690084470372388E-8</v>
      </c>
      <c r="AX507" s="27" t="str">
        <f>IF(AT507&gt;Summary!$F$45,"",AW507)</f>
        <v/>
      </c>
    </row>
    <row r="508" spans="1:50">
      <c r="A508">
        <f t="shared" si="98"/>
        <v>487</v>
      </c>
      <c r="B508">
        <f>Summary!$E$44*(A508-0.5)</f>
        <v>4378.5</v>
      </c>
      <c r="C508" s="1">
        <f>IF(Summary!E$41=1,0,Summary!$E$31*(Summary!$E$41)*(1-Summary!$E$41)^$A507)</f>
        <v>1.0243141430271935E-48</v>
      </c>
      <c r="D508" s="1" t="str">
        <f>IF(A508&gt;Summary!$E$45,"",C508)</f>
        <v/>
      </c>
      <c r="G508">
        <f t="shared" si="99"/>
        <v>487</v>
      </c>
      <c r="H508">
        <f>Summary!$E$44*(G508-0.5)</f>
        <v>4378.5</v>
      </c>
      <c r="I508" s="1">
        <f>Summary!$E$32-SUM('Crossing Event Calculation'!$J$22:$J507)</f>
        <v>0</v>
      </c>
      <c r="J508" s="1">
        <f t="shared" si="100"/>
        <v>0</v>
      </c>
      <c r="K508" s="27" t="str">
        <f>IF(G508&gt;Summary!$E$45,"",J508)</f>
        <v/>
      </c>
      <c r="N508">
        <f t="shared" si="101"/>
        <v>487</v>
      </c>
      <c r="O508">
        <f>Summary!$E$44*(N508-0.5)</f>
        <v>4378.5</v>
      </c>
      <c r="P508" s="1">
        <f>Summary!$E$32-SUM('Crossing Event Calculation'!$Q$22:$Q507)</f>
        <v>0</v>
      </c>
      <c r="Q508" s="1">
        <f t="shared" si="102"/>
        <v>0</v>
      </c>
      <c r="R508" s="27" t="str">
        <f>IF(N508&gt;Summary!$E$45,"",Q508)</f>
        <v/>
      </c>
      <c r="T508">
        <f t="shared" si="103"/>
        <v>487</v>
      </c>
      <c r="U508">
        <f>Summary!$E$44*(T508-0.5)</f>
        <v>4378.5</v>
      </c>
      <c r="V508" s="1">
        <f>Summary!$E$32-SUM('Crossing Event Calculation'!$W$22:$W507)</f>
        <v>1.4245093993281444E-10</v>
      </c>
      <c r="W508" s="1">
        <f t="shared" si="104"/>
        <v>6.4545140227810444E-12</v>
      </c>
      <c r="X508" s="27" t="str">
        <f>IF(T508&gt;Summary!$E$45,"",W508)</f>
        <v/>
      </c>
      <c r="AA508">
        <f t="shared" si="105"/>
        <v>487</v>
      </c>
      <c r="AB508">
        <f>Summary!$F$44*(AA508-0.5)</f>
        <v>3502.7999999999997</v>
      </c>
      <c r="AC508" s="1">
        <f>IF(Summary!F$41=1,0,Summary!$F$31*(Summary!$F$41)*(1-Summary!$F$41)^$A507)</f>
        <v>1.153627663209337E-48</v>
      </c>
      <c r="AD508" s="1" t="str">
        <f>IF(AA508&gt;Summary!$F$45,"",AC508)</f>
        <v/>
      </c>
      <c r="AG508">
        <f t="shared" si="106"/>
        <v>487</v>
      </c>
      <c r="AH508">
        <f>Summary!$F$44*(AG508-0.5)</f>
        <v>3502.7999999999997</v>
      </c>
      <c r="AI508" s="1">
        <f>Summary!$F$32-SUM('Crossing Event Calculation'!$AJ$22:$AJ507)</f>
        <v>0</v>
      </c>
      <c r="AJ508" s="1">
        <f t="shared" si="109"/>
        <v>0</v>
      </c>
      <c r="AK508" s="27" t="str">
        <f>IF(AG508&gt;Summary!$F$45,"",AJ508)</f>
        <v/>
      </c>
      <c r="AN508">
        <f t="shared" si="107"/>
        <v>487</v>
      </c>
      <c r="AO508">
        <f>Summary!$F$44*(AN508-0.5)</f>
        <v>3502.7999999999997</v>
      </c>
      <c r="AP508" s="1">
        <f>Summary!$F$32-SUM('Crossing Event Calculation'!$AQ$22:$AQ507)</f>
        <v>2.1693757901175559E-13</v>
      </c>
      <c r="AQ508" s="1">
        <f t="shared" si="110"/>
        <v>1.2599297170363089E-14</v>
      </c>
      <c r="AR508" s="27" t="str">
        <f>IF(AN508&gt;Summary!$F$45,"",AQ508)</f>
        <v/>
      </c>
      <c r="AT508">
        <f t="shared" si="108"/>
        <v>487</v>
      </c>
      <c r="AU508">
        <f>Summary!$F$44*(AT508-0.5)</f>
        <v>3502.7999999999997</v>
      </c>
      <c r="AV508" s="1">
        <f>Summary!$F$32-SUM('Crossing Event Calculation'!$AW$22:$AW507)</f>
        <v>1.0385815776281504E-6</v>
      </c>
      <c r="AW508" s="1">
        <f t="shared" si="111"/>
        <v>2.8864918786354906E-8</v>
      </c>
      <c r="AX508" s="27" t="str">
        <f>IF(AT508&gt;Summary!$F$45,"",AW508)</f>
        <v/>
      </c>
    </row>
    <row r="509" spans="1:50">
      <c r="A509">
        <f t="shared" si="98"/>
        <v>488</v>
      </c>
      <c r="B509">
        <f>Summary!$E$44*(A509-0.5)</f>
        <v>4387.5</v>
      </c>
      <c r="C509" s="1">
        <f>IF(Summary!E$41=1,0,Summary!$E$31*(Summary!$E$41)*(1-Summary!$E$41)^$A508)</f>
        <v>8.1945131442175492E-49</v>
      </c>
      <c r="D509" s="1" t="str">
        <f>IF(A509&gt;Summary!$E$45,"",C509)</f>
        <v/>
      </c>
      <c r="G509">
        <f t="shared" si="99"/>
        <v>488</v>
      </c>
      <c r="H509">
        <f>Summary!$E$44*(G509-0.5)</f>
        <v>4387.5</v>
      </c>
      <c r="I509" s="1">
        <f>Summary!$E$32-SUM('Crossing Event Calculation'!$J$22:$J508)</f>
        <v>0</v>
      </c>
      <c r="J509" s="1">
        <f t="shared" si="100"/>
        <v>0</v>
      </c>
      <c r="K509" s="27" t="str">
        <f>IF(G509&gt;Summary!$E$45,"",J509)</f>
        <v/>
      </c>
      <c r="N509">
        <f t="shared" si="101"/>
        <v>488</v>
      </c>
      <c r="O509">
        <f>Summary!$E$44*(N509-0.5)</f>
        <v>4387.5</v>
      </c>
      <c r="P509" s="1">
        <f>Summary!$E$32-SUM('Crossing Event Calculation'!$Q$22:$Q508)</f>
        <v>0</v>
      </c>
      <c r="Q509" s="1">
        <f t="shared" si="102"/>
        <v>0</v>
      </c>
      <c r="R509" s="27" t="str">
        <f>IF(N509&gt;Summary!$E$45,"",Q509)</f>
        <v/>
      </c>
      <c r="T509">
        <f t="shared" si="103"/>
        <v>488</v>
      </c>
      <c r="U509">
        <f>Summary!$E$44*(T509-0.5)</f>
        <v>4387.5</v>
      </c>
      <c r="V509" s="1">
        <f>Summary!$E$32-SUM('Crossing Event Calculation'!$W$22:$W508)</f>
        <v>1.3599643633455116E-10</v>
      </c>
      <c r="W509" s="1">
        <f t="shared" si="104"/>
        <v>6.1620576584725331E-12</v>
      </c>
      <c r="X509" s="27" t="str">
        <f>IF(T509&gt;Summary!$E$45,"",W509)</f>
        <v/>
      </c>
      <c r="AA509">
        <f t="shared" si="105"/>
        <v>488</v>
      </c>
      <c r="AB509">
        <f>Summary!$F$44*(AA509-0.5)</f>
        <v>3509.9999999999995</v>
      </c>
      <c r="AC509" s="1">
        <f>IF(Summary!F$41=1,0,Summary!$F$31*(Summary!$F$41)*(1-Summary!$F$41)^$A508)</f>
        <v>9.2290213056746977E-49</v>
      </c>
      <c r="AD509" s="1" t="str">
        <f>IF(AA509&gt;Summary!$F$45,"",AC509)</f>
        <v/>
      </c>
      <c r="AG509">
        <f t="shared" si="106"/>
        <v>488</v>
      </c>
      <c r="AH509">
        <f>Summary!$F$44*(AG509-0.5)</f>
        <v>3509.9999999999995</v>
      </c>
      <c r="AI509" s="1">
        <f>Summary!$F$32-SUM('Crossing Event Calculation'!$AJ$22:$AJ508)</f>
        <v>0</v>
      </c>
      <c r="AJ509" s="1">
        <f t="shared" si="109"/>
        <v>0</v>
      </c>
      <c r="AK509" s="27" t="str">
        <f>IF(AG509&gt;Summary!$F$45,"",AJ509)</f>
        <v/>
      </c>
      <c r="AN509">
        <f t="shared" si="107"/>
        <v>488</v>
      </c>
      <c r="AO509">
        <f>Summary!$F$44*(AN509-0.5)</f>
        <v>3509.9999999999995</v>
      </c>
      <c r="AP509" s="1">
        <f>Summary!$F$32-SUM('Crossing Event Calculation'!$AQ$22:$AQ508)</f>
        <v>2.0439205883349132E-13</v>
      </c>
      <c r="AQ509" s="1">
        <f t="shared" si="110"/>
        <v>1.1870678654369728E-14</v>
      </c>
      <c r="AR509" s="27" t="str">
        <f>IF(AN509&gt;Summary!$F$45,"",AQ509)</f>
        <v/>
      </c>
      <c r="AT509">
        <f t="shared" si="108"/>
        <v>488</v>
      </c>
      <c r="AU509">
        <f>Summary!$F$44*(AT509-0.5)</f>
        <v>3509.9999999999995</v>
      </c>
      <c r="AV509" s="1">
        <f>Summary!$F$32-SUM('Crossing Event Calculation'!$AW$22:$AW508)</f>
        <v>1.0097166588396433E-6</v>
      </c>
      <c r="AW509" s="1">
        <f t="shared" si="111"/>
        <v>2.8062686631893087E-8</v>
      </c>
      <c r="AX509" s="27" t="str">
        <f>IF(AT509&gt;Summary!$F$45,"",AW509)</f>
        <v/>
      </c>
    </row>
    <row r="510" spans="1:50">
      <c r="A510">
        <f t="shared" si="98"/>
        <v>489</v>
      </c>
      <c r="B510">
        <f>Summary!$E$44*(A510-0.5)</f>
        <v>4396.5</v>
      </c>
      <c r="C510" s="1">
        <f>IF(Summary!E$41=1,0,Summary!$E$31*(Summary!$E$41)*(1-Summary!$E$41)^$A509)</f>
        <v>6.5556105153740412E-49</v>
      </c>
      <c r="D510" s="1" t="str">
        <f>IF(A510&gt;Summary!$E$45,"",C510)</f>
        <v/>
      </c>
      <c r="G510">
        <f t="shared" si="99"/>
        <v>489</v>
      </c>
      <c r="H510">
        <f>Summary!$E$44*(G510-0.5)</f>
        <v>4396.5</v>
      </c>
      <c r="I510" s="1">
        <f>Summary!$E$32-SUM('Crossing Event Calculation'!$J$22:$J509)</f>
        <v>0</v>
      </c>
      <c r="J510" s="1">
        <f t="shared" si="100"/>
        <v>0</v>
      </c>
      <c r="K510" s="27" t="str">
        <f>IF(G510&gt;Summary!$E$45,"",J510)</f>
        <v/>
      </c>
      <c r="N510">
        <f t="shared" si="101"/>
        <v>489</v>
      </c>
      <c r="O510">
        <f>Summary!$E$44*(N510-0.5)</f>
        <v>4396.5</v>
      </c>
      <c r="P510" s="1">
        <f>Summary!$E$32-SUM('Crossing Event Calculation'!$Q$22:$Q509)</f>
        <v>0</v>
      </c>
      <c r="Q510" s="1">
        <f t="shared" si="102"/>
        <v>0</v>
      </c>
      <c r="R510" s="27" t="str">
        <f>IF(N510&gt;Summary!$E$45,"",Q510)</f>
        <v/>
      </c>
      <c r="T510">
        <f t="shared" si="103"/>
        <v>489</v>
      </c>
      <c r="U510">
        <f>Summary!$E$44*(T510-0.5)</f>
        <v>4396.5</v>
      </c>
      <c r="V510" s="1">
        <f>Summary!$E$32-SUM('Crossing Event Calculation'!$W$22:$W509)</f>
        <v>1.2983436548097416E-10</v>
      </c>
      <c r="W510" s="1">
        <f t="shared" si="104"/>
        <v>5.8828515489688562E-12</v>
      </c>
      <c r="X510" s="27" t="str">
        <f>IF(T510&gt;Summary!$E$45,"",W510)</f>
        <v/>
      </c>
      <c r="AA510">
        <f t="shared" si="105"/>
        <v>489</v>
      </c>
      <c r="AB510">
        <f>Summary!$F$44*(AA510-0.5)</f>
        <v>3517.2</v>
      </c>
      <c r="AC510" s="1">
        <f>IF(Summary!F$41=1,0,Summary!$F$31*(Summary!$F$41)*(1-Summary!$F$41)^$A509)</f>
        <v>7.3832170445397594E-49</v>
      </c>
      <c r="AD510" s="1" t="str">
        <f>IF(AA510&gt;Summary!$F$45,"",AC510)</f>
        <v/>
      </c>
      <c r="AG510">
        <f t="shared" si="106"/>
        <v>489</v>
      </c>
      <c r="AH510">
        <f>Summary!$F$44*(AG510-0.5)</f>
        <v>3517.2</v>
      </c>
      <c r="AI510" s="1">
        <f>Summary!$F$32-SUM('Crossing Event Calculation'!$AJ$22:$AJ509)</f>
        <v>0</v>
      </c>
      <c r="AJ510" s="1">
        <f t="shared" si="109"/>
        <v>0</v>
      </c>
      <c r="AK510" s="27" t="str">
        <f>IF(AG510&gt;Summary!$F$45,"",AJ510)</f>
        <v/>
      </c>
      <c r="AN510">
        <f t="shared" si="107"/>
        <v>489</v>
      </c>
      <c r="AO510">
        <f>Summary!$F$44*(AN510-0.5)</f>
        <v>3517.2</v>
      </c>
      <c r="AP510" s="1">
        <f>Summary!$F$32-SUM('Crossing Event Calculation'!$AQ$22:$AQ509)</f>
        <v>1.9251267247000214E-13</v>
      </c>
      <c r="AQ510" s="1">
        <f t="shared" si="110"/>
        <v>1.1180747847190173E-14</v>
      </c>
      <c r="AR510" s="27" t="str">
        <f>IF(AN510&gt;Summary!$F$45,"",AQ510)</f>
        <v/>
      </c>
      <c r="AT510">
        <f t="shared" si="108"/>
        <v>489</v>
      </c>
      <c r="AU510">
        <f>Summary!$F$44*(AT510-0.5)</f>
        <v>3517.2</v>
      </c>
      <c r="AV510" s="1">
        <f>Summary!$F$32-SUM('Crossing Event Calculation'!$AW$22:$AW509)</f>
        <v>9.816539722207196E-7</v>
      </c>
      <c r="AW510" s="1">
        <f t="shared" si="111"/>
        <v>2.7282750623368795E-8</v>
      </c>
      <c r="AX510" s="27" t="str">
        <f>IF(AT510&gt;Summary!$F$45,"",AW510)</f>
        <v/>
      </c>
    </row>
    <row r="511" spans="1:50">
      <c r="A511">
        <f t="shared" si="98"/>
        <v>490</v>
      </c>
      <c r="B511">
        <f>Summary!$E$44*(A511-0.5)</f>
        <v>4405.5</v>
      </c>
      <c r="C511" s="1">
        <f>IF(Summary!E$41=1,0,Summary!$E$31*(Summary!$E$41)*(1-Summary!$E$41)^$A510)</f>
        <v>5.244488412299232E-49</v>
      </c>
      <c r="D511" s="1" t="str">
        <f>IF(A511&gt;Summary!$E$45,"",C511)</f>
        <v/>
      </c>
      <c r="G511">
        <f t="shared" si="99"/>
        <v>490</v>
      </c>
      <c r="H511">
        <f>Summary!$E$44*(G511-0.5)</f>
        <v>4405.5</v>
      </c>
      <c r="I511" s="1">
        <f>Summary!$E$32-SUM('Crossing Event Calculation'!$J$22:$J510)</f>
        <v>0</v>
      </c>
      <c r="J511" s="1">
        <f t="shared" si="100"/>
        <v>0</v>
      </c>
      <c r="K511" s="27" t="str">
        <f>IF(G511&gt;Summary!$E$45,"",J511)</f>
        <v/>
      </c>
      <c r="N511">
        <f t="shared" si="101"/>
        <v>490</v>
      </c>
      <c r="O511">
        <f>Summary!$E$44*(N511-0.5)</f>
        <v>4405.5</v>
      </c>
      <c r="P511" s="1">
        <f>Summary!$E$32-SUM('Crossing Event Calculation'!$Q$22:$Q510)</f>
        <v>0</v>
      </c>
      <c r="Q511" s="1">
        <f t="shared" si="102"/>
        <v>0</v>
      </c>
      <c r="R511" s="27" t="str">
        <f>IF(N511&gt;Summary!$E$45,"",Q511)</f>
        <v/>
      </c>
      <c r="T511">
        <f t="shared" si="103"/>
        <v>490</v>
      </c>
      <c r="U511">
        <f>Summary!$E$44*(T511-0.5)</f>
        <v>4405.5</v>
      </c>
      <c r="V511" s="1">
        <f>Summary!$E$32-SUM('Crossing Event Calculation'!$W$22:$W510)</f>
        <v>1.2395151571809038E-10</v>
      </c>
      <c r="W511" s="1">
        <f t="shared" si="104"/>
        <v>5.6162970684834612E-12</v>
      </c>
      <c r="X511" s="27" t="str">
        <f>IF(T511&gt;Summary!$E$45,"",W511)</f>
        <v/>
      </c>
      <c r="AA511">
        <f t="shared" si="105"/>
        <v>490</v>
      </c>
      <c r="AB511">
        <f>Summary!$F$44*(AA511-0.5)</f>
        <v>3524.3999999999996</v>
      </c>
      <c r="AC511" s="1">
        <f>IF(Summary!F$41=1,0,Summary!$F$31*(Summary!$F$41)*(1-Summary!$F$41)^$A510)</f>
        <v>5.9065736356318066E-49</v>
      </c>
      <c r="AD511" s="1" t="str">
        <f>IF(AA511&gt;Summary!$F$45,"",AC511)</f>
        <v/>
      </c>
      <c r="AG511">
        <f t="shared" si="106"/>
        <v>490</v>
      </c>
      <c r="AH511">
        <f>Summary!$F$44*(AG511-0.5)</f>
        <v>3524.3999999999996</v>
      </c>
      <c r="AI511" s="1">
        <f>Summary!$F$32-SUM('Crossing Event Calculation'!$AJ$22:$AJ510)</f>
        <v>0</v>
      </c>
      <c r="AJ511" s="1">
        <f t="shared" si="109"/>
        <v>0</v>
      </c>
      <c r="AK511" s="27" t="str">
        <f>IF(AG511&gt;Summary!$F$45,"",AJ511)</f>
        <v/>
      </c>
      <c r="AN511">
        <f t="shared" si="107"/>
        <v>490</v>
      </c>
      <c r="AO511">
        <f>Summary!$F$44*(AN511-0.5)</f>
        <v>3524.3999999999996</v>
      </c>
      <c r="AP511" s="1">
        <f>Summary!$F$32-SUM('Crossing Event Calculation'!$AQ$22:$AQ510)</f>
        <v>1.8129941992128806E-13</v>
      </c>
      <c r="AQ511" s="1">
        <f t="shared" si="110"/>
        <v>1.0529504748824423E-14</v>
      </c>
      <c r="AR511" s="27" t="str">
        <f>IF(AN511&gt;Summary!$F$45,"",AQ511)</f>
        <v/>
      </c>
      <c r="AT511">
        <f t="shared" si="108"/>
        <v>490</v>
      </c>
      <c r="AU511">
        <f>Summary!$F$44*(AT511-0.5)</f>
        <v>3524.3999999999996</v>
      </c>
      <c r="AV511" s="1">
        <f>Summary!$F$32-SUM('Crossing Event Calculation'!$AW$22:$AW510)</f>
        <v>9.5437122160646481E-7</v>
      </c>
      <c r="AW511" s="1">
        <f t="shared" si="111"/>
        <v>2.6524491091606912E-8</v>
      </c>
      <c r="AX511" s="27" t="str">
        <f>IF(AT511&gt;Summary!$F$45,"",AW511)</f>
        <v/>
      </c>
    </row>
    <row r="512" spans="1:50">
      <c r="A512">
        <f t="shared" si="98"/>
        <v>491</v>
      </c>
      <c r="B512">
        <f>Summary!$E$44*(A512-0.5)</f>
        <v>4414.5</v>
      </c>
      <c r="C512" s="1">
        <f>IF(Summary!E$41=1,0,Summary!$E$31*(Summary!$E$41)*(1-Summary!$E$41)^$A511)</f>
        <v>4.1955907298393862E-49</v>
      </c>
      <c r="D512" s="1" t="str">
        <f>IF(A512&gt;Summary!$E$45,"",C512)</f>
        <v/>
      </c>
      <c r="G512">
        <f t="shared" si="99"/>
        <v>491</v>
      </c>
      <c r="H512">
        <f>Summary!$E$44*(G512-0.5)</f>
        <v>4414.5</v>
      </c>
      <c r="I512" s="1">
        <f>Summary!$E$32-SUM('Crossing Event Calculation'!$J$22:$J511)</f>
        <v>0</v>
      </c>
      <c r="J512" s="1">
        <f t="shared" si="100"/>
        <v>0</v>
      </c>
      <c r="K512" s="27" t="str">
        <f>IF(G512&gt;Summary!$E$45,"",J512)</f>
        <v/>
      </c>
      <c r="N512">
        <f t="shared" si="101"/>
        <v>491</v>
      </c>
      <c r="O512">
        <f>Summary!$E$44*(N512-0.5)</f>
        <v>4414.5</v>
      </c>
      <c r="P512" s="1">
        <f>Summary!$E$32-SUM('Crossing Event Calculation'!$Q$22:$Q511)</f>
        <v>0</v>
      </c>
      <c r="Q512" s="1">
        <f t="shared" si="102"/>
        <v>0</v>
      </c>
      <c r="R512" s="27" t="str">
        <f>IF(N512&gt;Summary!$E$45,"",Q512)</f>
        <v/>
      </c>
      <c r="T512">
        <f t="shared" si="103"/>
        <v>491</v>
      </c>
      <c r="U512">
        <f>Summary!$E$44*(T512-0.5)</f>
        <v>4414.5</v>
      </c>
      <c r="V512" s="1">
        <f>Summary!$E$32-SUM('Crossing Event Calculation'!$W$22:$W511)</f>
        <v>1.183352305034191E-10</v>
      </c>
      <c r="W512" s="1">
        <f t="shared" si="104"/>
        <v>5.361820743573771E-12</v>
      </c>
      <c r="X512" s="27" t="str">
        <f>IF(T512&gt;Summary!$E$45,"",W512)</f>
        <v/>
      </c>
      <c r="AA512">
        <f t="shared" si="105"/>
        <v>491</v>
      </c>
      <c r="AB512">
        <f>Summary!$F$44*(AA512-0.5)</f>
        <v>3531.5999999999995</v>
      </c>
      <c r="AC512" s="1">
        <f>IF(Summary!F$41=1,0,Summary!$F$31*(Summary!$F$41)*(1-Summary!$F$41)^$A511)</f>
        <v>4.7252589085054465E-49</v>
      </c>
      <c r="AD512" s="1" t="str">
        <f>IF(AA512&gt;Summary!$F$45,"",AC512)</f>
        <v/>
      </c>
      <c r="AG512">
        <f t="shared" si="106"/>
        <v>491</v>
      </c>
      <c r="AH512">
        <f>Summary!$F$44*(AG512-0.5)</f>
        <v>3531.5999999999995</v>
      </c>
      <c r="AI512" s="1">
        <f>Summary!$F$32-SUM('Crossing Event Calculation'!$AJ$22:$AJ511)</f>
        <v>0</v>
      </c>
      <c r="AJ512" s="1">
        <f t="shared" si="109"/>
        <v>0</v>
      </c>
      <c r="AK512" s="27" t="str">
        <f>IF(AG512&gt;Summary!$F$45,"",AJ512)</f>
        <v/>
      </c>
      <c r="AN512">
        <f t="shared" si="107"/>
        <v>491</v>
      </c>
      <c r="AO512">
        <f>Summary!$F$44*(AN512-0.5)</f>
        <v>3531.5999999999995</v>
      </c>
      <c r="AP512" s="1">
        <f>Summary!$F$32-SUM('Crossing Event Calculation'!$AQ$22:$AQ511)</f>
        <v>1.7075230118734908E-13</v>
      </c>
      <c r="AQ512" s="1">
        <f t="shared" si="110"/>
        <v>9.916949359272483E-15</v>
      </c>
      <c r="AR512" s="27" t="str">
        <f>IF(AN512&gt;Summary!$F$45,"",AQ512)</f>
        <v/>
      </c>
      <c r="AT512">
        <f t="shared" si="108"/>
        <v>491</v>
      </c>
      <c r="AU512">
        <f>Summary!$F$44*(AT512-0.5)</f>
        <v>3531.5999999999995</v>
      </c>
      <c r="AV512" s="1">
        <f>Summary!$F$32-SUM('Crossing Event Calculation'!$AW$22:$AW511)</f>
        <v>9.2784673055845701E-7</v>
      </c>
      <c r="AW512" s="1">
        <f t="shared" si="111"/>
        <v>2.5787305591264575E-8</v>
      </c>
      <c r="AX512" s="27" t="str">
        <f>IF(AT512&gt;Summary!$F$45,"",AW512)</f>
        <v/>
      </c>
    </row>
    <row r="513" spans="1:50">
      <c r="A513">
        <f t="shared" si="98"/>
        <v>492</v>
      </c>
      <c r="B513">
        <f>Summary!$E$44*(A513-0.5)</f>
        <v>4423.5</v>
      </c>
      <c r="C513" s="1">
        <f>IF(Summary!E$41=1,0,Summary!$E$31*(Summary!$E$41)*(1-Summary!$E$41)^$A512)</f>
        <v>3.3564725838715093E-49</v>
      </c>
      <c r="D513" s="1" t="str">
        <f>IF(A513&gt;Summary!$E$45,"",C513)</f>
        <v/>
      </c>
      <c r="G513">
        <f t="shared" si="99"/>
        <v>492</v>
      </c>
      <c r="H513">
        <f>Summary!$E$44*(G513-0.5)</f>
        <v>4423.5</v>
      </c>
      <c r="I513" s="1">
        <f>Summary!$E$32-SUM('Crossing Event Calculation'!$J$22:$J512)</f>
        <v>0</v>
      </c>
      <c r="J513" s="1">
        <f t="shared" si="100"/>
        <v>0</v>
      </c>
      <c r="K513" s="27" t="str">
        <f>IF(G513&gt;Summary!$E$45,"",J513)</f>
        <v/>
      </c>
      <c r="N513">
        <f t="shared" si="101"/>
        <v>492</v>
      </c>
      <c r="O513">
        <f>Summary!$E$44*(N513-0.5)</f>
        <v>4423.5</v>
      </c>
      <c r="P513" s="1">
        <f>Summary!$E$32-SUM('Crossing Event Calculation'!$Q$22:$Q512)</f>
        <v>0</v>
      </c>
      <c r="Q513" s="1">
        <f t="shared" si="102"/>
        <v>0</v>
      </c>
      <c r="R513" s="27" t="str">
        <f>IF(N513&gt;Summary!$E$45,"",Q513)</f>
        <v/>
      </c>
      <c r="T513">
        <f t="shared" si="103"/>
        <v>492</v>
      </c>
      <c r="U513">
        <f>Summary!$E$44*(T513-0.5)</f>
        <v>4423.5</v>
      </c>
      <c r="V513" s="1">
        <f>Summary!$E$32-SUM('Crossing Event Calculation'!$W$22:$W512)</f>
        <v>1.129734084059919E-10</v>
      </c>
      <c r="W513" s="1">
        <f t="shared" si="104"/>
        <v>5.11887425314118E-12</v>
      </c>
      <c r="X513" s="27" t="str">
        <f>IF(T513&gt;Summary!$E$45,"",W513)</f>
        <v/>
      </c>
      <c r="AA513">
        <f t="shared" si="105"/>
        <v>492</v>
      </c>
      <c r="AB513">
        <f>Summary!$F$44*(AA513-0.5)</f>
        <v>3538.7999999999997</v>
      </c>
      <c r="AC513" s="1">
        <f>IF(Summary!F$41=1,0,Summary!$F$31*(Summary!$F$41)*(1-Summary!$F$41)^$A512)</f>
        <v>3.7802071268043568E-49</v>
      </c>
      <c r="AD513" s="1" t="str">
        <f>IF(AA513&gt;Summary!$F$45,"",AC513)</f>
        <v/>
      </c>
      <c r="AG513">
        <f t="shared" si="106"/>
        <v>492</v>
      </c>
      <c r="AH513">
        <f>Summary!$F$44*(AG513-0.5)</f>
        <v>3538.7999999999997</v>
      </c>
      <c r="AI513" s="1">
        <f>Summary!$F$32-SUM('Crossing Event Calculation'!$AJ$22:$AJ512)</f>
        <v>0</v>
      </c>
      <c r="AJ513" s="1">
        <f t="shared" si="109"/>
        <v>0</v>
      </c>
      <c r="AK513" s="27" t="str">
        <f>IF(AG513&gt;Summary!$F$45,"",AJ513)</f>
        <v/>
      </c>
      <c r="AN513">
        <f t="shared" si="107"/>
        <v>492</v>
      </c>
      <c r="AO513">
        <f>Summary!$F$44*(AN513-0.5)</f>
        <v>3538.7999999999997</v>
      </c>
      <c r="AP513" s="1">
        <f>Summary!$F$32-SUM('Crossing Event Calculation'!$AQ$22:$AQ512)</f>
        <v>1.6087131626818518E-13</v>
      </c>
      <c r="AQ513" s="1">
        <f t="shared" si="110"/>
        <v>9.3430816785343486E-15</v>
      </c>
      <c r="AR513" s="27" t="str">
        <f>IF(AN513&gt;Summary!$F$45,"",AQ513)</f>
        <v/>
      </c>
      <c r="AT513">
        <f t="shared" si="108"/>
        <v>492</v>
      </c>
      <c r="AU513">
        <f>Summary!$F$44*(AT513-0.5)</f>
        <v>3538.7999999999997</v>
      </c>
      <c r="AV513" s="1">
        <f>Summary!$F$32-SUM('Crossing Event Calculation'!$AW$22:$AW512)</f>
        <v>9.0205942493426505E-7</v>
      </c>
      <c r="AW513" s="1">
        <f t="shared" si="111"/>
        <v>2.5070608416391597E-8</v>
      </c>
      <c r="AX513" s="27" t="str">
        <f>IF(AT513&gt;Summary!$F$45,"",AW513)</f>
        <v/>
      </c>
    </row>
    <row r="514" spans="1:50">
      <c r="A514">
        <f t="shared" si="98"/>
        <v>493</v>
      </c>
      <c r="B514">
        <f>Summary!$E$44*(A514-0.5)</f>
        <v>4432.5</v>
      </c>
      <c r="C514" s="1">
        <f>IF(Summary!E$41=1,0,Summary!$E$31*(Summary!$E$41)*(1-Summary!$E$41)^$A513)</f>
        <v>2.6851780670972089E-49</v>
      </c>
      <c r="D514" s="1" t="str">
        <f>IF(A514&gt;Summary!$E$45,"",C514)</f>
        <v/>
      </c>
      <c r="G514">
        <f t="shared" si="99"/>
        <v>493</v>
      </c>
      <c r="H514">
        <f>Summary!$E$44*(G514-0.5)</f>
        <v>4432.5</v>
      </c>
      <c r="I514" s="1">
        <f>Summary!$E$32-SUM('Crossing Event Calculation'!$J$22:$J513)</f>
        <v>0</v>
      </c>
      <c r="J514" s="1">
        <f t="shared" si="100"/>
        <v>0</v>
      </c>
      <c r="K514" s="27" t="str">
        <f>IF(G514&gt;Summary!$E$45,"",J514)</f>
        <v/>
      </c>
      <c r="N514">
        <f t="shared" si="101"/>
        <v>493</v>
      </c>
      <c r="O514">
        <f>Summary!$E$44*(N514-0.5)</f>
        <v>4432.5</v>
      </c>
      <c r="P514" s="1">
        <f>Summary!$E$32-SUM('Crossing Event Calculation'!$Q$22:$Q513)</f>
        <v>0</v>
      </c>
      <c r="Q514" s="1">
        <f t="shared" si="102"/>
        <v>0</v>
      </c>
      <c r="R514" s="27" t="str">
        <f>IF(N514&gt;Summary!$E$45,"",Q514)</f>
        <v/>
      </c>
      <c r="T514">
        <f t="shared" si="103"/>
        <v>493</v>
      </c>
      <c r="U514">
        <f>Summary!$E$44*(T514-0.5)</f>
        <v>4432.5</v>
      </c>
      <c r="V514" s="1">
        <f>Summary!$E$32-SUM('Crossing Event Calculation'!$W$22:$W513)</f>
        <v>1.0785450310635269E-10</v>
      </c>
      <c r="W514" s="1">
        <f t="shared" si="104"/>
        <v>4.8869344284310553E-12</v>
      </c>
      <c r="X514" s="27" t="str">
        <f>IF(T514&gt;Summary!$E$45,"",W514)</f>
        <v/>
      </c>
      <c r="AA514">
        <f t="shared" si="105"/>
        <v>493</v>
      </c>
      <c r="AB514">
        <f>Summary!$F$44*(AA514-0.5)</f>
        <v>3545.9999999999995</v>
      </c>
      <c r="AC514" s="1">
        <f>IF(Summary!F$41=1,0,Summary!$F$31*(Summary!$F$41)*(1-Summary!$F$41)^$A513)</f>
        <v>3.0241657014434872E-49</v>
      </c>
      <c r="AD514" s="1" t="str">
        <f>IF(AA514&gt;Summary!$F$45,"",AC514)</f>
        <v/>
      </c>
      <c r="AG514">
        <f t="shared" si="106"/>
        <v>493</v>
      </c>
      <c r="AH514">
        <f>Summary!$F$44*(AG514-0.5)</f>
        <v>3545.9999999999995</v>
      </c>
      <c r="AI514" s="1">
        <f>Summary!$F$32-SUM('Crossing Event Calculation'!$AJ$22:$AJ513)</f>
        <v>0</v>
      </c>
      <c r="AJ514" s="1">
        <f t="shared" si="109"/>
        <v>0</v>
      </c>
      <c r="AK514" s="27" t="str">
        <f>IF(AG514&gt;Summary!$F$45,"",AJ514)</f>
        <v/>
      </c>
      <c r="AN514">
        <f t="shared" si="107"/>
        <v>493</v>
      </c>
      <c r="AO514">
        <f>Summary!$F$44*(AN514-0.5)</f>
        <v>3545.9999999999995</v>
      </c>
      <c r="AP514" s="1">
        <f>Summary!$F$32-SUM('Crossing Event Calculation'!$AQ$22:$AQ513)</f>
        <v>1.5154544286133387E-13</v>
      </c>
      <c r="AQ514" s="1">
        <f t="shared" si="110"/>
        <v>8.8014537551410519E-15</v>
      </c>
      <c r="AR514" s="27" t="str">
        <f>IF(AN514&gt;Summary!$F$45,"",AQ514)</f>
        <v/>
      </c>
      <c r="AT514">
        <f t="shared" si="108"/>
        <v>493</v>
      </c>
      <c r="AU514">
        <f>Summary!$F$44*(AT514-0.5)</f>
        <v>3545.9999999999995</v>
      </c>
      <c r="AV514" s="1">
        <f>Summary!$F$32-SUM('Crossing Event Calculation'!$AW$22:$AW513)</f>
        <v>8.769888165671702E-7</v>
      </c>
      <c r="AW514" s="1">
        <f t="shared" si="111"/>
        <v>2.4373830146846941E-8</v>
      </c>
      <c r="AX514" s="27" t="str">
        <f>IF(AT514&gt;Summary!$F$45,"",AW514)</f>
        <v/>
      </c>
    </row>
    <row r="515" spans="1:50">
      <c r="A515">
        <f t="shared" si="98"/>
        <v>494</v>
      </c>
      <c r="B515">
        <f>Summary!$E$44*(A515-0.5)</f>
        <v>4441.5</v>
      </c>
      <c r="C515" s="1">
        <f>IF(Summary!E$41=1,0,Summary!$E$31*(Summary!$E$41)*(1-Summary!$E$41)^$A514)</f>
        <v>2.1481424536777669E-49</v>
      </c>
      <c r="D515" s="1" t="str">
        <f>IF(A515&gt;Summary!$E$45,"",C515)</f>
        <v/>
      </c>
      <c r="G515">
        <f t="shared" si="99"/>
        <v>494</v>
      </c>
      <c r="H515">
        <f>Summary!$E$44*(G515-0.5)</f>
        <v>4441.5</v>
      </c>
      <c r="I515" s="1">
        <f>Summary!$E$32-SUM('Crossing Event Calculation'!$J$22:$J514)</f>
        <v>0</v>
      </c>
      <c r="J515" s="1">
        <f t="shared" si="100"/>
        <v>0</v>
      </c>
      <c r="K515" s="27" t="str">
        <f>IF(G515&gt;Summary!$E$45,"",J515)</f>
        <v/>
      </c>
      <c r="N515">
        <f t="shared" si="101"/>
        <v>494</v>
      </c>
      <c r="O515">
        <f>Summary!$E$44*(N515-0.5)</f>
        <v>4441.5</v>
      </c>
      <c r="P515" s="1">
        <f>Summary!$E$32-SUM('Crossing Event Calculation'!$Q$22:$Q514)</f>
        <v>0</v>
      </c>
      <c r="Q515" s="1">
        <f t="shared" si="102"/>
        <v>0</v>
      </c>
      <c r="R515" s="27" t="str">
        <f>IF(N515&gt;Summary!$E$45,"",Q515)</f>
        <v/>
      </c>
      <c r="T515">
        <f t="shared" si="103"/>
        <v>494</v>
      </c>
      <c r="U515">
        <f>Summary!$E$44*(T515-0.5)</f>
        <v>4441.5</v>
      </c>
      <c r="V515" s="1">
        <f>Summary!$E$32-SUM('Crossing Event Calculation'!$W$22:$W514)</f>
        <v>1.0296752339655768E-10</v>
      </c>
      <c r="W515" s="1">
        <f t="shared" si="104"/>
        <v>4.6655032530327371E-12</v>
      </c>
      <c r="X515" s="27" t="str">
        <f>IF(T515&gt;Summary!$E$45,"",W515)</f>
        <v/>
      </c>
      <c r="AA515">
        <f t="shared" si="105"/>
        <v>494</v>
      </c>
      <c r="AB515">
        <f>Summary!$F$44*(AA515-0.5)</f>
        <v>3553.2</v>
      </c>
      <c r="AC515" s="1">
        <f>IF(Summary!F$41=1,0,Summary!$F$31*(Summary!$F$41)*(1-Summary!$F$41)^$A514)</f>
        <v>2.4193325611547897E-49</v>
      </c>
      <c r="AD515" s="1" t="str">
        <f>IF(AA515&gt;Summary!$F$45,"",AC515)</f>
        <v/>
      </c>
      <c r="AG515">
        <f t="shared" si="106"/>
        <v>494</v>
      </c>
      <c r="AH515">
        <f>Summary!$F$44*(AG515-0.5)</f>
        <v>3553.2</v>
      </c>
      <c r="AI515" s="1">
        <f>Summary!$F$32-SUM('Crossing Event Calculation'!$AJ$22:$AJ514)</f>
        <v>0</v>
      </c>
      <c r="AJ515" s="1">
        <f t="shared" si="109"/>
        <v>0</v>
      </c>
      <c r="AK515" s="27" t="str">
        <f>IF(AG515&gt;Summary!$F$45,"",AJ515)</f>
        <v/>
      </c>
      <c r="AN515">
        <f t="shared" si="107"/>
        <v>494</v>
      </c>
      <c r="AO515">
        <f>Summary!$F$44*(AN515-0.5)</f>
        <v>3553.2</v>
      </c>
      <c r="AP515" s="1">
        <f>Summary!$F$32-SUM('Crossing Event Calculation'!$AQ$22:$AQ514)</f>
        <v>1.4277468096679513E-13</v>
      </c>
      <c r="AQ515" s="1">
        <f t="shared" si="110"/>
        <v>8.292065589092596E-15</v>
      </c>
      <c r="AR515" s="27" t="str">
        <f>IF(AN515&gt;Summary!$F$45,"",AQ515)</f>
        <v/>
      </c>
      <c r="AT515">
        <f t="shared" si="108"/>
        <v>494</v>
      </c>
      <c r="AU515">
        <f>Summary!$F$44*(AT515-0.5)</f>
        <v>3553.2</v>
      </c>
      <c r="AV515" s="1">
        <f>Summary!$F$32-SUM('Crossing Event Calculation'!$AW$22:$AW514)</f>
        <v>8.5261498639077615E-7</v>
      </c>
      <c r="AW515" s="1">
        <f t="shared" si="111"/>
        <v>2.3696417179287143E-8</v>
      </c>
      <c r="AX515" s="27" t="str">
        <f>IF(AT515&gt;Summary!$F$45,"",AW515)</f>
        <v/>
      </c>
    </row>
    <row r="516" spans="1:50">
      <c r="A516">
        <f t="shared" si="98"/>
        <v>495</v>
      </c>
      <c r="B516">
        <f>Summary!$E$44*(A516-0.5)</f>
        <v>4450.5</v>
      </c>
      <c r="C516" s="1">
        <f>IF(Summary!E$41=1,0,Summary!$E$31*(Summary!$E$41)*(1-Summary!$E$41)^$A515)</f>
        <v>1.7185139629422136E-49</v>
      </c>
      <c r="D516" s="1" t="str">
        <f>IF(A516&gt;Summary!$E$45,"",C516)</f>
        <v/>
      </c>
      <c r="G516">
        <f t="shared" si="99"/>
        <v>495</v>
      </c>
      <c r="H516">
        <f>Summary!$E$44*(G516-0.5)</f>
        <v>4450.5</v>
      </c>
      <c r="I516" s="1">
        <f>Summary!$E$32-SUM('Crossing Event Calculation'!$J$22:$J515)</f>
        <v>0</v>
      </c>
      <c r="J516" s="1">
        <f t="shared" si="100"/>
        <v>0</v>
      </c>
      <c r="K516" s="27" t="str">
        <f>IF(G516&gt;Summary!$E$45,"",J516)</f>
        <v/>
      </c>
      <c r="N516">
        <f t="shared" si="101"/>
        <v>495</v>
      </c>
      <c r="O516">
        <f>Summary!$E$44*(N516-0.5)</f>
        <v>4450.5</v>
      </c>
      <c r="P516" s="1">
        <f>Summary!$E$32-SUM('Crossing Event Calculation'!$Q$22:$Q515)</f>
        <v>0</v>
      </c>
      <c r="Q516" s="1">
        <f t="shared" si="102"/>
        <v>0</v>
      </c>
      <c r="R516" s="27" t="str">
        <f>IF(N516&gt;Summary!$E$45,"",Q516)</f>
        <v/>
      </c>
      <c r="T516">
        <f t="shared" si="103"/>
        <v>495</v>
      </c>
      <c r="U516">
        <f>Summary!$E$44*(T516-0.5)</f>
        <v>4450.5</v>
      </c>
      <c r="V516" s="1">
        <f>Summary!$E$32-SUM('Crossing Event Calculation'!$W$22:$W515)</f>
        <v>9.8302033180175385E-11</v>
      </c>
      <c r="W516" s="1">
        <f t="shared" si="104"/>
        <v>4.4541078628795376E-12</v>
      </c>
      <c r="X516" s="27" t="str">
        <f>IF(T516&gt;Summary!$E$45,"",W516)</f>
        <v/>
      </c>
      <c r="AA516">
        <f t="shared" si="105"/>
        <v>495</v>
      </c>
      <c r="AB516">
        <f>Summary!$F$44*(AA516-0.5)</f>
        <v>3560.3999999999996</v>
      </c>
      <c r="AC516" s="1">
        <f>IF(Summary!F$41=1,0,Summary!$F$31*(Summary!$F$41)*(1-Summary!$F$41)^$A515)</f>
        <v>1.9354660489238319E-49</v>
      </c>
      <c r="AD516" s="1" t="str">
        <f>IF(AA516&gt;Summary!$F$45,"",AC516)</f>
        <v/>
      </c>
      <c r="AG516">
        <f t="shared" si="106"/>
        <v>495</v>
      </c>
      <c r="AH516">
        <f>Summary!$F$44*(AG516-0.5)</f>
        <v>3560.3999999999996</v>
      </c>
      <c r="AI516" s="1">
        <f>Summary!$F$32-SUM('Crossing Event Calculation'!$AJ$22:$AJ515)</f>
        <v>0</v>
      </c>
      <c r="AJ516" s="1">
        <f t="shared" si="109"/>
        <v>0</v>
      </c>
      <c r="AK516" s="27" t="str">
        <f>IF(AG516&gt;Summary!$F$45,"",AJ516)</f>
        <v/>
      </c>
      <c r="AN516">
        <f t="shared" si="107"/>
        <v>495</v>
      </c>
      <c r="AO516">
        <f>Summary!$F$44*(AN516-0.5)</f>
        <v>3560.3999999999996</v>
      </c>
      <c r="AP516" s="1">
        <f>Summary!$F$32-SUM('Crossing Event Calculation'!$AQ$22:$AQ515)</f>
        <v>1.3444800828210646E-13</v>
      </c>
      <c r="AQ516" s="1">
        <f t="shared" si="110"/>
        <v>7.8084692289200114E-15</v>
      </c>
      <c r="AR516" s="27" t="str">
        <f>IF(AN516&gt;Summary!$F$45,"",AQ516)</f>
        <v/>
      </c>
      <c r="AT516">
        <f t="shared" si="108"/>
        <v>495</v>
      </c>
      <c r="AU516">
        <f>Summary!$F$44*(AT516-0.5)</f>
        <v>3560.3999999999996</v>
      </c>
      <c r="AV516" s="1">
        <f>Summary!$F$32-SUM('Crossing Event Calculation'!$AW$22:$AW515)</f>
        <v>8.2891856922895357E-7</v>
      </c>
      <c r="AW516" s="1">
        <f t="shared" si="111"/>
        <v>2.3037831304438812E-8</v>
      </c>
      <c r="AX516" s="27" t="str">
        <f>IF(AT516&gt;Summary!$F$45,"",AW516)</f>
        <v/>
      </c>
    </row>
    <row r="517" spans="1:50">
      <c r="A517">
        <f t="shared" si="98"/>
        <v>496</v>
      </c>
      <c r="B517">
        <f>Summary!$E$44*(A517-0.5)</f>
        <v>4459.5</v>
      </c>
      <c r="C517" s="1">
        <f>IF(Summary!E$41=1,0,Summary!$E$31*(Summary!$E$41)*(1-Summary!$E$41)^$A516)</f>
        <v>1.3748111703537709E-49</v>
      </c>
      <c r="D517" s="1" t="str">
        <f>IF(A517&gt;Summary!$E$45,"",C517)</f>
        <v/>
      </c>
      <c r="G517">
        <f t="shared" si="99"/>
        <v>496</v>
      </c>
      <c r="H517">
        <f>Summary!$E$44*(G517-0.5)</f>
        <v>4459.5</v>
      </c>
      <c r="I517" s="1">
        <f>Summary!$E$32-SUM('Crossing Event Calculation'!$J$22:$J516)</f>
        <v>0</v>
      </c>
      <c r="J517" s="1">
        <f t="shared" si="100"/>
        <v>0</v>
      </c>
      <c r="K517" s="27" t="str">
        <f>IF(G517&gt;Summary!$E$45,"",J517)</f>
        <v/>
      </c>
      <c r="N517">
        <f t="shared" si="101"/>
        <v>496</v>
      </c>
      <c r="O517">
        <f>Summary!$E$44*(N517-0.5)</f>
        <v>4459.5</v>
      </c>
      <c r="P517" s="1">
        <f>Summary!$E$32-SUM('Crossing Event Calculation'!$Q$22:$Q516)</f>
        <v>0</v>
      </c>
      <c r="Q517" s="1">
        <f t="shared" si="102"/>
        <v>0</v>
      </c>
      <c r="R517" s="27" t="str">
        <f>IF(N517&gt;Summary!$E$45,"",Q517)</f>
        <v/>
      </c>
      <c r="T517">
        <f t="shared" si="103"/>
        <v>496</v>
      </c>
      <c r="U517">
        <f>Summary!$E$44*(T517-0.5)</f>
        <v>4459.5</v>
      </c>
      <c r="V517" s="1">
        <f>Summary!$E$32-SUM('Crossing Event Calculation'!$W$22:$W516)</f>
        <v>9.384792942768172E-11</v>
      </c>
      <c r="W517" s="1">
        <f t="shared" si="104"/>
        <v>4.2522904853111534E-12</v>
      </c>
      <c r="X517" s="27" t="str">
        <f>IF(T517&gt;Summary!$E$45,"",W517)</f>
        <v/>
      </c>
      <c r="AA517">
        <f t="shared" si="105"/>
        <v>496</v>
      </c>
      <c r="AB517">
        <f>Summary!$F$44*(AA517-0.5)</f>
        <v>3567.5999999999995</v>
      </c>
      <c r="AC517" s="1">
        <f>IF(Summary!F$41=1,0,Summary!$F$31*(Summary!$F$41)*(1-Summary!$F$41)^$A516)</f>
        <v>1.5483728391390655E-49</v>
      </c>
      <c r="AD517" s="1" t="str">
        <f>IF(AA517&gt;Summary!$F$45,"",AC517)</f>
        <v/>
      </c>
      <c r="AG517">
        <f t="shared" si="106"/>
        <v>496</v>
      </c>
      <c r="AH517">
        <f>Summary!$F$44*(AG517-0.5)</f>
        <v>3567.5999999999995</v>
      </c>
      <c r="AI517" s="1">
        <f>Summary!$F$32-SUM('Crossing Event Calculation'!$AJ$22:$AJ516)</f>
        <v>0</v>
      </c>
      <c r="AJ517" s="1">
        <f t="shared" si="109"/>
        <v>0</v>
      </c>
      <c r="AK517" s="27" t="str">
        <f>IF(AG517&gt;Summary!$F$45,"",AJ517)</f>
        <v/>
      </c>
      <c r="AN517">
        <f t="shared" si="107"/>
        <v>496</v>
      </c>
      <c r="AO517">
        <f>Summary!$F$44*(AN517-0.5)</f>
        <v>3567.5999999999995</v>
      </c>
      <c r="AP517" s="1">
        <f>Summary!$F$32-SUM('Crossing Event Calculation'!$AQ$22:$AQ516)</f>
        <v>1.2667644710973036E-13</v>
      </c>
      <c r="AQ517" s="1">
        <f t="shared" si="110"/>
        <v>7.3571126260922644E-15</v>
      </c>
      <c r="AR517" s="27" t="str">
        <f>IF(AN517&gt;Summary!$F$45,"",AQ517)</f>
        <v/>
      </c>
      <c r="AT517">
        <f t="shared" si="108"/>
        <v>496</v>
      </c>
      <c r="AU517">
        <f>Summary!$F$44*(AT517-0.5)</f>
        <v>3567.5999999999995</v>
      </c>
      <c r="AV517" s="1">
        <f>Summary!$F$32-SUM('Crossing Event Calculation'!$AW$22:$AW516)</f>
        <v>8.0588073791965087E-7</v>
      </c>
      <c r="AW517" s="1">
        <f t="shared" si="111"/>
        <v>2.2397549265857482E-8</v>
      </c>
      <c r="AX517" s="27" t="str">
        <f>IF(AT517&gt;Summary!$F$45,"",AW517)</f>
        <v/>
      </c>
    </row>
    <row r="518" spans="1:50">
      <c r="A518">
        <f t="shared" si="98"/>
        <v>497</v>
      </c>
      <c r="B518">
        <f>Summary!$E$44*(A518-0.5)</f>
        <v>4468.5</v>
      </c>
      <c r="C518" s="1">
        <f>IF(Summary!E$41=1,0,Summary!$E$31*(Summary!$E$41)*(1-Summary!$E$41)^$A517)</f>
        <v>1.099848936283017E-49</v>
      </c>
      <c r="D518" s="1" t="str">
        <f>IF(A518&gt;Summary!$E$45,"",C518)</f>
        <v/>
      </c>
      <c r="G518">
        <f t="shared" si="99"/>
        <v>497</v>
      </c>
      <c r="H518">
        <f>Summary!$E$44*(G518-0.5)</f>
        <v>4468.5</v>
      </c>
      <c r="I518" s="1">
        <f>Summary!$E$32-SUM('Crossing Event Calculation'!$J$22:$J517)</f>
        <v>0</v>
      </c>
      <c r="J518" s="1">
        <f t="shared" si="100"/>
        <v>0</v>
      </c>
      <c r="K518" s="27" t="str">
        <f>IF(G518&gt;Summary!$E$45,"",J518)</f>
        <v/>
      </c>
      <c r="N518">
        <f t="shared" si="101"/>
        <v>497</v>
      </c>
      <c r="O518">
        <f>Summary!$E$44*(N518-0.5)</f>
        <v>4468.5</v>
      </c>
      <c r="P518" s="1">
        <f>Summary!$E$32-SUM('Crossing Event Calculation'!$Q$22:$Q517)</f>
        <v>0</v>
      </c>
      <c r="Q518" s="1">
        <f t="shared" si="102"/>
        <v>0</v>
      </c>
      <c r="R518" s="27" t="str">
        <f>IF(N518&gt;Summary!$E$45,"",Q518)</f>
        <v/>
      </c>
      <c r="T518">
        <f t="shared" si="103"/>
        <v>497</v>
      </c>
      <c r="U518">
        <f>Summary!$E$44*(T518-0.5)</f>
        <v>4468.5</v>
      </c>
      <c r="V518" s="1">
        <f>Summary!$E$32-SUM('Crossing Event Calculation'!$W$22:$W517)</f>
        <v>8.9595664221064908E-11</v>
      </c>
      <c r="W518" s="1">
        <f t="shared" si="104"/>
        <v>4.0596185000112537E-12</v>
      </c>
      <c r="X518" s="27" t="str">
        <f>IF(T518&gt;Summary!$E$45,"",W518)</f>
        <v/>
      </c>
      <c r="AA518">
        <f t="shared" si="105"/>
        <v>497</v>
      </c>
      <c r="AB518">
        <f>Summary!$F$44*(AA518-0.5)</f>
        <v>3574.7999999999997</v>
      </c>
      <c r="AC518" s="1">
        <f>IF(Summary!F$41=1,0,Summary!$F$31*(Summary!$F$41)*(1-Summary!$F$41)^$A517)</f>
        <v>1.2386982713112526E-49</v>
      </c>
      <c r="AD518" s="1" t="str">
        <f>IF(AA518&gt;Summary!$F$45,"",AC518)</f>
        <v/>
      </c>
      <c r="AG518">
        <f t="shared" si="106"/>
        <v>497</v>
      </c>
      <c r="AH518">
        <f>Summary!$F$44*(AG518-0.5)</f>
        <v>3574.7999999999997</v>
      </c>
      <c r="AI518" s="1">
        <f>Summary!$F$32-SUM('Crossing Event Calculation'!$AJ$22:$AJ517)</f>
        <v>0</v>
      </c>
      <c r="AJ518" s="1">
        <f t="shared" si="109"/>
        <v>0</v>
      </c>
      <c r="AK518" s="27" t="str">
        <f>IF(AG518&gt;Summary!$F$45,"",AJ518)</f>
        <v/>
      </c>
      <c r="AN518">
        <f t="shared" si="107"/>
        <v>497</v>
      </c>
      <c r="AO518">
        <f>Summary!$F$44*(AN518-0.5)</f>
        <v>3574.7999999999997</v>
      </c>
      <c r="AP518" s="1">
        <f>Summary!$F$32-SUM('Crossing Event Calculation'!$AQ$22:$AQ517)</f>
        <v>1.1934897514720433E-13</v>
      </c>
      <c r="AQ518" s="1">
        <f t="shared" si="110"/>
        <v>6.9315478291403893E-15</v>
      </c>
      <c r="AR518" s="27" t="str">
        <f>IF(AN518&gt;Summary!$F$45,"",AQ518)</f>
        <v/>
      </c>
      <c r="AT518">
        <f t="shared" si="108"/>
        <v>497</v>
      </c>
      <c r="AU518">
        <f>Summary!$F$44*(AT518-0.5)</f>
        <v>3574.7999999999997</v>
      </c>
      <c r="AV518" s="1">
        <f>Summary!$F$32-SUM('Crossing Event Calculation'!$AW$22:$AW517)</f>
        <v>7.8348318865995026E-7</v>
      </c>
      <c r="AW518" s="1">
        <f t="shared" si="111"/>
        <v>2.1775062352628106E-8</v>
      </c>
      <c r="AX518" s="27" t="str">
        <f>IF(AT518&gt;Summary!$F$45,"",AW518)</f>
        <v/>
      </c>
    </row>
    <row r="519" spans="1:50">
      <c r="A519">
        <f t="shared" si="98"/>
        <v>498</v>
      </c>
      <c r="B519">
        <f>Summary!$E$44*(A519-0.5)</f>
        <v>4477.5</v>
      </c>
      <c r="C519" s="1">
        <f>IF(Summary!E$41=1,0,Summary!$E$31*(Summary!$E$41)*(1-Summary!$E$41)^$A518)</f>
        <v>8.7987914902641375E-50</v>
      </c>
      <c r="D519" s="1" t="str">
        <f>IF(A519&gt;Summary!$E$45,"",C519)</f>
        <v/>
      </c>
      <c r="G519">
        <f t="shared" si="99"/>
        <v>498</v>
      </c>
      <c r="H519">
        <f>Summary!$E$44*(G519-0.5)</f>
        <v>4477.5</v>
      </c>
      <c r="I519" s="1">
        <f>Summary!$E$32-SUM('Crossing Event Calculation'!$J$22:$J518)</f>
        <v>0</v>
      </c>
      <c r="J519" s="1">
        <f t="shared" si="100"/>
        <v>0</v>
      </c>
      <c r="K519" s="27" t="str">
        <f>IF(G519&gt;Summary!$E$45,"",J519)</f>
        <v/>
      </c>
      <c r="N519">
        <f t="shared" si="101"/>
        <v>498</v>
      </c>
      <c r="O519">
        <f>Summary!$E$44*(N519-0.5)</f>
        <v>4477.5</v>
      </c>
      <c r="P519" s="1">
        <f>Summary!$E$32-SUM('Crossing Event Calculation'!$Q$22:$Q518)</f>
        <v>0</v>
      </c>
      <c r="Q519" s="1">
        <f t="shared" si="102"/>
        <v>0</v>
      </c>
      <c r="R519" s="27" t="str">
        <f>IF(N519&gt;Summary!$E$45,"",Q519)</f>
        <v/>
      </c>
      <c r="T519">
        <f t="shared" si="103"/>
        <v>498</v>
      </c>
      <c r="U519">
        <f>Summary!$E$44*(T519-0.5)</f>
        <v>4477.5</v>
      </c>
      <c r="V519" s="1">
        <f>Summary!$E$32-SUM('Crossing Event Calculation'!$W$22:$W518)</f>
        <v>8.5536022709220561E-11</v>
      </c>
      <c r="W519" s="1">
        <f t="shared" si="104"/>
        <v>3.8756743780698905E-12</v>
      </c>
      <c r="X519" s="27" t="str">
        <f>IF(T519&gt;Summary!$E$45,"",W519)</f>
        <v/>
      </c>
      <c r="AA519">
        <f t="shared" si="105"/>
        <v>498</v>
      </c>
      <c r="AB519">
        <f>Summary!$F$44*(AA519-0.5)</f>
        <v>3581.9999999999995</v>
      </c>
      <c r="AC519" s="1">
        <f>IF(Summary!F$41=1,0,Summary!$F$31*(Summary!$F$41)*(1-Summary!$F$41)^$A518)</f>
        <v>9.9095861704900233E-50</v>
      </c>
      <c r="AD519" s="1" t="str">
        <f>IF(AA519&gt;Summary!$F$45,"",AC519)</f>
        <v/>
      </c>
      <c r="AG519">
        <f t="shared" si="106"/>
        <v>498</v>
      </c>
      <c r="AH519">
        <f>Summary!$F$44*(AG519-0.5)</f>
        <v>3581.9999999999995</v>
      </c>
      <c r="AI519" s="1">
        <f>Summary!$F$32-SUM('Crossing Event Calculation'!$AJ$22:$AJ518)</f>
        <v>0</v>
      </c>
      <c r="AJ519" s="1">
        <f t="shared" si="109"/>
        <v>0</v>
      </c>
      <c r="AK519" s="27" t="str">
        <f>IF(AG519&gt;Summary!$F$45,"",AJ519)</f>
        <v/>
      </c>
      <c r="AN519">
        <f t="shared" si="107"/>
        <v>498</v>
      </c>
      <c r="AO519">
        <f>Summary!$F$44*(AN519-0.5)</f>
        <v>3581.9999999999995</v>
      </c>
      <c r="AP519" s="1">
        <f>Summary!$F$32-SUM('Crossing Event Calculation'!$AQ$22:$AQ518)</f>
        <v>1.1246559239452836E-13</v>
      </c>
      <c r="AQ519" s="1">
        <f t="shared" si="110"/>
        <v>6.5317748380643854E-15</v>
      </c>
      <c r="AR519" s="27" t="str">
        <f>IF(AN519&gt;Summary!$F$45,"",AQ519)</f>
        <v/>
      </c>
      <c r="AT519">
        <f t="shared" si="108"/>
        <v>498</v>
      </c>
      <c r="AU519">
        <f>Summary!$F$44*(AT519-0.5)</f>
        <v>3581.9999999999995</v>
      </c>
      <c r="AV519" s="1">
        <f>Summary!$F$32-SUM('Crossing Event Calculation'!$AW$22:$AW518)</f>
        <v>7.6170812635112384E-7</v>
      </c>
      <c r="AW519" s="1">
        <f t="shared" si="111"/>
        <v>2.1169875992065555E-8</v>
      </c>
      <c r="AX519" s="27" t="str">
        <f>IF(AT519&gt;Summary!$F$45,"",AW519)</f>
        <v/>
      </c>
    </row>
    <row r="520" spans="1:50">
      <c r="A520">
        <f t="shared" si="98"/>
        <v>499</v>
      </c>
      <c r="B520">
        <f>Summary!$E$44*(A520-0.5)</f>
        <v>4486.5</v>
      </c>
      <c r="C520" s="1">
        <f>IF(Summary!E$41=1,0,Summary!$E$31*(Summary!$E$41)*(1-Summary!$E$41)^$A519)</f>
        <v>7.0390331922113096E-50</v>
      </c>
      <c r="D520" s="1" t="str">
        <f>IF(A520&gt;Summary!$E$45,"",C520)</f>
        <v/>
      </c>
      <c r="G520">
        <f t="shared" si="99"/>
        <v>499</v>
      </c>
      <c r="H520">
        <f>Summary!$E$44*(G520-0.5)</f>
        <v>4486.5</v>
      </c>
      <c r="I520" s="1">
        <f>Summary!$E$32-SUM('Crossing Event Calculation'!$J$22:$J519)</f>
        <v>0</v>
      </c>
      <c r="J520" s="1">
        <f t="shared" si="100"/>
        <v>0</v>
      </c>
      <c r="K520" s="27" t="str">
        <f>IF(G520&gt;Summary!$E$45,"",J520)</f>
        <v/>
      </c>
      <c r="N520">
        <f t="shared" si="101"/>
        <v>499</v>
      </c>
      <c r="O520">
        <f>Summary!$E$44*(N520-0.5)</f>
        <v>4486.5</v>
      </c>
      <c r="P520" s="1">
        <f>Summary!$E$32-SUM('Crossing Event Calculation'!$Q$22:$Q519)</f>
        <v>0</v>
      </c>
      <c r="Q520" s="1">
        <f t="shared" si="102"/>
        <v>0</v>
      </c>
      <c r="R520" s="27" t="str">
        <f>IF(N520&gt;Summary!$E$45,"",Q520)</f>
        <v/>
      </c>
      <c r="T520">
        <f t="shared" si="103"/>
        <v>499</v>
      </c>
      <c r="U520">
        <f>Summary!$E$44*(T520-0.5)</f>
        <v>4486.5</v>
      </c>
      <c r="V520" s="1">
        <f>Summary!$E$32-SUM('Crossing Event Calculation'!$W$22:$W519)</f>
        <v>8.1660345152556602E-11</v>
      </c>
      <c r="W520" s="1">
        <f t="shared" si="104"/>
        <v>3.7000657429210901E-12</v>
      </c>
      <c r="X520" s="27" t="str">
        <f>IF(T520&gt;Summary!$E$45,"",W520)</f>
        <v/>
      </c>
      <c r="AA520">
        <f t="shared" si="105"/>
        <v>499</v>
      </c>
      <c r="AB520">
        <f>Summary!$F$44*(AA520-0.5)</f>
        <v>3589.2</v>
      </c>
      <c r="AC520" s="1">
        <f>IF(Summary!F$41=1,0,Summary!$F$31*(Summary!$F$41)*(1-Summary!$F$41)^$A519)</f>
        <v>7.9276689363920187E-50</v>
      </c>
      <c r="AD520" s="1" t="str">
        <f>IF(AA520&gt;Summary!$F$45,"",AC520)</f>
        <v/>
      </c>
      <c r="AG520">
        <f t="shared" si="106"/>
        <v>499</v>
      </c>
      <c r="AH520">
        <f>Summary!$F$44*(AG520-0.5)</f>
        <v>3589.2</v>
      </c>
      <c r="AI520" s="1">
        <f>Summary!$F$32-SUM('Crossing Event Calculation'!$AJ$22:$AJ519)</f>
        <v>0</v>
      </c>
      <c r="AJ520" s="1">
        <f t="shared" si="109"/>
        <v>0</v>
      </c>
      <c r="AK520" s="27" t="str">
        <f>IF(AG520&gt;Summary!$F$45,"",AJ520)</f>
        <v/>
      </c>
      <c r="AN520">
        <f t="shared" si="107"/>
        <v>499</v>
      </c>
      <c r="AO520">
        <f>Summary!$F$44*(AN520-0.5)</f>
        <v>3589.2</v>
      </c>
      <c r="AP520" s="1">
        <f>Summary!$F$32-SUM('Crossing Event Calculation'!$AQ$22:$AQ519)</f>
        <v>1.0591527654923993E-13</v>
      </c>
      <c r="AQ520" s="1">
        <f t="shared" si="110"/>
        <v>6.1513457013952851E-15</v>
      </c>
      <c r="AR520" s="27" t="str">
        <f>IF(AN520&gt;Summary!$F$45,"",AQ520)</f>
        <v/>
      </c>
      <c r="AT520">
        <f t="shared" si="108"/>
        <v>499</v>
      </c>
      <c r="AU520">
        <f>Summary!$F$44*(AT520-0.5)</f>
        <v>3589.2</v>
      </c>
      <c r="AV520" s="1">
        <f>Summary!$F$32-SUM('Crossing Event Calculation'!$AW$22:$AW519)</f>
        <v>7.4053825038777887E-7</v>
      </c>
      <c r="AW520" s="1">
        <f t="shared" si="111"/>
        <v>2.058150935475751E-8</v>
      </c>
      <c r="AX520" s="27" t="str">
        <f>IF(AT520&gt;Summary!$F$45,"",AW520)</f>
        <v/>
      </c>
    </row>
    <row r="521" spans="1:50">
      <c r="A521">
        <f t="shared" si="98"/>
        <v>500</v>
      </c>
      <c r="B521">
        <f>Summary!$E$44*(A521-0.5)</f>
        <v>4495.5</v>
      </c>
      <c r="C521" s="1">
        <f>IF(Summary!E$41=1,0,Summary!$E$31*(Summary!$E$41)*(1-Summary!$E$41)^$A520)</f>
        <v>5.6312265537690479E-50</v>
      </c>
      <c r="D521" s="1" t="str">
        <f>IF(A521&gt;Summary!$E$45,"",C521)</f>
        <v/>
      </c>
      <c r="G521">
        <f t="shared" si="99"/>
        <v>500</v>
      </c>
      <c r="H521">
        <f>Summary!$E$44*(G521-0.5)</f>
        <v>4495.5</v>
      </c>
      <c r="I521" s="1">
        <f>Summary!$E$32-SUM('Crossing Event Calculation'!$J$22:$J520)</f>
        <v>0</v>
      </c>
      <c r="J521" s="1">
        <f t="shared" si="100"/>
        <v>0</v>
      </c>
      <c r="K521" s="27" t="str">
        <f>IF(G521&gt;Summary!$E$45,"",J521)</f>
        <v/>
      </c>
      <c r="N521">
        <f t="shared" si="101"/>
        <v>500</v>
      </c>
      <c r="O521">
        <f>Summary!$E$44*(N521-0.5)</f>
        <v>4495.5</v>
      </c>
      <c r="P521" s="1">
        <f>Summary!$E$32-SUM('Crossing Event Calculation'!$Q$22:$Q520)</f>
        <v>0</v>
      </c>
      <c r="Q521" s="1">
        <f t="shared" si="102"/>
        <v>0</v>
      </c>
      <c r="R521" s="27" t="str">
        <f>IF(N521&gt;Summary!$E$45,"",Q521)</f>
        <v/>
      </c>
      <c r="T521">
        <f t="shared" si="103"/>
        <v>500</v>
      </c>
      <c r="U521">
        <f>Summary!$E$44*(T521-0.5)</f>
        <v>4495.5</v>
      </c>
      <c r="V521" s="1">
        <f>Summary!$E$32-SUM('Crossing Event Calculation'!$W$22:$W520)</f>
        <v>7.7960304878388342E-11</v>
      </c>
      <c r="W521" s="1">
        <f t="shared" si="104"/>
        <v>3.5324153094052614E-12</v>
      </c>
      <c r="X521" s="27" t="str">
        <f>IF(T521&gt;Summary!$E$45,"",W521)</f>
        <v/>
      </c>
      <c r="AA521">
        <f t="shared" si="105"/>
        <v>500</v>
      </c>
      <c r="AB521">
        <f>Summary!$F$44*(AA521-0.5)</f>
        <v>3596.3999999999996</v>
      </c>
      <c r="AC521" s="1">
        <f>IF(Summary!F$41=1,0,Summary!$F$31*(Summary!$F$41)*(1-Summary!$F$41)^$A520)</f>
        <v>6.3421351491136145E-50</v>
      </c>
      <c r="AD521" s="1" t="str">
        <f>IF(AA521&gt;Summary!$F$45,"",AC521)</f>
        <v/>
      </c>
      <c r="AG521">
        <f t="shared" si="106"/>
        <v>500</v>
      </c>
      <c r="AH521">
        <f>Summary!$F$44*(AG521-0.5)</f>
        <v>3596.3999999999996</v>
      </c>
      <c r="AI521" s="1">
        <f>Summary!$F$32-SUM('Crossing Event Calculation'!$AJ$22:$AJ520)</f>
        <v>0</v>
      </c>
      <c r="AJ521" s="1">
        <f t="shared" si="109"/>
        <v>0</v>
      </c>
      <c r="AK521" s="27" t="str">
        <f>IF(AG521&gt;Summary!$F$45,"",AJ521)</f>
        <v/>
      </c>
      <c r="AN521">
        <f t="shared" si="107"/>
        <v>500</v>
      </c>
      <c r="AO521">
        <f>Summary!$F$44*(AN521-0.5)</f>
        <v>3596.3999999999996</v>
      </c>
      <c r="AP521" s="1">
        <f>Summary!$F$32-SUM('Crossing Event Calculation'!$AQ$22:$AQ520)</f>
        <v>9.9809049913801573E-14</v>
      </c>
      <c r="AQ521" s="1">
        <f t="shared" si="110"/>
        <v>5.7967083706020561E-15</v>
      </c>
      <c r="AR521" s="27" t="str">
        <f>IF(AN521&gt;Summary!$F$45,"",AQ521)</f>
        <v/>
      </c>
      <c r="AT521">
        <f t="shared" si="108"/>
        <v>500</v>
      </c>
      <c r="AU521">
        <f>Summary!$F$44*(AT521-0.5)</f>
        <v>3596.3999999999996</v>
      </c>
      <c r="AV521" s="1">
        <f>Summary!$F$32-SUM('Crossing Event Calculation'!$AW$22:$AW520)</f>
        <v>7.199567410021146E-7</v>
      </c>
      <c r="AW521" s="1">
        <f t="shared" si="111"/>
        <v>2.0009494975035378E-8</v>
      </c>
      <c r="AX521" s="27" t="str">
        <f>IF(AT521&gt;Summary!$F$45,"",AW521)</f>
        <v/>
      </c>
    </row>
    <row r="522" spans="1:50">
      <c r="A522">
        <f t="shared" si="98"/>
        <v>501</v>
      </c>
      <c r="B522">
        <f>Summary!$E$44*(A522-0.5)</f>
        <v>4504.5</v>
      </c>
      <c r="C522" s="1">
        <f>IF(Summary!E$41=1,0,Summary!$E$31*(Summary!$E$41)*(1-Summary!$E$41)^$A521)</f>
        <v>4.5049812430152394E-50</v>
      </c>
      <c r="D522" s="1" t="str">
        <f>IF(A522&gt;Summary!$E$45,"",C522)</f>
        <v/>
      </c>
      <c r="G522">
        <f t="shared" si="99"/>
        <v>501</v>
      </c>
      <c r="H522">
        <f>Summary!$E$44*(G522-0.5)</f>
        <v>4504.5</v>
      </c>
      <c r="I522" s="1">
        <f>Summary!$E$32-SUM('Crossing Event Calculation'!$J$22:$J521)</f>
        <v>0</v>
      </c>
      <c r="J522" s="1">
        <f t="shared" si="100"/>
        <v>0</v>
      </c>
      <c r="K522" s="27" t="str">
        <f>IF(G522&gt;Summary!$E$45,"",J522)</f>
        <v/>
      </c>
      <c r="N522">
        <f t="shared" si="101"/>
        <v>501</v>
      </c>
      <c r="O522">
        <f>Summary!$E$44*(N522-0.5)</f>
        <v>4504.5</v>
      </c>
      <c r="P522" s="1">
        <f>Summary!$E$32-SUM('Crossing Event Calculation'!$Q$22:$Q521)</f>
        <v>0</v>
      </c>
      <c r="Q522" s="1">
        <f t="shared" si="102"/>
        <v>0</v>
      </c>
      <c r="R522" s="27" t="str">
        <f>IF(N522&gt;Summary!$E$45,"",Q522)</f>
        <v/>
      </c>
      <c r="T522">
        <f t="shared" si="103"/>
        <v>501</v>
      </c>
      <c r="U522">
        <f>Summary!$E$44*(T522-0.5)</f>
        <v>4504.5</v>
      </c>
      <c r="V522" s="1">
        <f>Summary!$E$32-SUM('Crossing Event Calculation'!$W$22:$W521)</f>
        <v>7.4427908280938482E-11</v>
      </c>
      <c r="W522" s="1">
        <f t="shared" si="104"/>
        <v>3.3723608837691966E-12</v>
      </c>
      <c r="X522" s="27" t="str">
        <f>IF(T522&gt;Summary!$E$45,"",W522)</f>
        <v/>
      </c>
      <c r="AA522">
        <f t="shared" si="105"/>
        <v>501</v>
      </c>
      <c r="AB522">
        <f>Summary!$F$44*(AA522-0.5)</f>
        <v>3603.5999999999995</v>
      </c>
      <c r="AC522" s="1">
        <f>IF(Summary!F$41=1,0,Summary!$F$31*(Summary!$F$41)*(1-Summary!$F$41)^$A521)</f>
        <v>5.0737081192908933E-50</v>
      </c>
      <c r="AD522" s="1" t="str">
        <f>IF(AA522&gt;Summary!$F$45,"",AC522)</f>
        <v/>
      </c>
      <c r="AG522">
        <f t="shared" si="106"/>
        <v>501</v>
      </c>
      <c r="AH522">
        <f>Summary!$F$44*(AG522-0.5)</f>
        <v>3603.5999999999995</v>
      </c>
      <c r="AI522" s="1">
        <f>Summary!$F$32-SUM('Crossing Event Calculation'!$AJ$22:$AJ521)</f>
        <v>0</v>
      </c>
      <c r="AJ522" s="1">
        <f t="shared" si="109"/>
        <v>0</v>
      </c>
      <c r="AK522" s="27" t="str">
        <f>IF(AG522&gt;Summary!$F$45,"",AJ522)</f>
        <v/>
      </c>
      <c r="AN522">
        <f t="shared" si="107"/>
        <v>501</v>
      </c>
      <c r="AO522">
        <f>Summary!$F$44*(AN522-0.5)</f>
        <v>3603.5999999999995</v>
      </c>
      <c r="AP522" s="1">
        <f>Summary!$F$32-SUM('Crossing Event Calculation'!$AQ$22:$AQ521)</f>
        <v>9.4035890185750759E-14</v>
      </c>
      <c r="AQ522" s="1">
        <f t="shared" si="110"/>
        <v>5.4614148942157299E-15</v>
      </c>
      <c r="AR522" s="27" t="str">
        <f>IF(AN522&gt;Summary!$F$45,"",AQ522)</f>
        <v/>
      </c>
      <c r="AT522">
        <f t="shared" si="108"/>
        <v>501</v>
      </c>
      <c r="AU522">
        <f>Summary!$F$44*(AT522-0.5)</f>
        <v>3603.5999999999995</v>
      </c>
      <c r="AV522" s="1">
        <f>Summary!$F$32-SUM('Crossing Event Calculation'!$AW$22:$AW521)</f>
        <v>6.9994724605226821E-7</v>
      </c>
      <c r="AW522" s="1">
        <f t="shared" si="111"/>
        <v>1.9453378383787611E-8</v>
      </c>
      <c r="AX522" s="27" t="str">
        <f>IF(AT522&gt;Summary!$F$45,"",AW522)</f>
        <v/>
      </c>
    </row>
    <row r="523" spans="1:50">
      <c r="A523">
        <f t="shared" si="98"/>
        <v>502</v>
      </c>
      <c r="B523">
        <f>Summary!$E$44*(A523-0.5)</f>
        <v>4513.5</v>
      </c>
      <c r="C523" s="1">
        <f>IF(Summary!E$41=1,0,Summary!$E$31*(Summary!$E$41)*(1-Summary!$E$41)^$A522)</f>
        <v>3.6039849944121924E-50</v>
      </c>
      <c r="D523" s="1" t="str">
        <f>IF(A523&gt;Summary!$E$45,"",C523)</f>
        <v/>
      </c>
      <c r="G523">
        <f t="shared" si="99"/>
        <v>502</v>
      </c>
      <c r="H523">
        <f>Summary!$E$44*(G523-0.5)</f>
        <v>4513.5</v>
      </c>
      <c r="I523" s="1">
        <f>Summary!$E$32-SUM('Crossing Event Calculation'!$J$22:$J522)</f>
        <v>0</v>
      </c>
      <c r="J523" s="1">
        <f t="shared" si="100"/>
        <v>0</v>
      </c>
      <c r="K523" s="27" t="str">
        <f>IF(G523&gt;Summary!$E$45,"",J523)</f>
        <v/>
      </c>
      <c r="N523">
        <f t="shared" si="101"/>
        <v>502</v>
      </c>
      <c r="O523">
        <f>Summary!$E$44*(N523-0.5)</f>
        <v>4513.5</v>
      </c>
      <c r="P523" s="1">
        <f>Summary!$E$32-SUM('Crossing Event Calculation'!$Q$22:$Q522)</f>
        <v>0</v>
      </c>
      <c r="Q523" s="1">
        <f t="shared" si="102"/>
        <v>0</v>
      </c>
      <c r="R523" s="27" t="str">
        <f>IF(N523&gt;Summary!$E$45,"",Q523)</f>
        <v/>
      </c>
      <c r="T523">
        <f t="shared" si="103"/>
        <v>502</v>
      </c>
      <c r="U523">
        <f>Summary!$E$44*(T523-0.5)</f>
        <v>4513.5</v>
      </c>
      <c r="V523" s="1">
        <f>Summary!$E$32-SUM('Crossing Event Calculation'!$W$22:$W522)</f>
        <v>7.1055494821337106E-11</v>
      </c>
      <c r="W523" s="1">
        <f t="shared" si="104"/>
        <v>3.2195553636660724E-12</v>
      </c>
      <c r="X523" s="27" t="str">
        <f>IF(T523&gt;Summary!$E$45,"",W523)</f>
        <v/>
      </c>
      <c r="AA523">
        <f t="shared" si="105"/>
        <v>502</v>
      </c>
      <c r="AB523">
        <f>Summary!$F$44*(AA523-0.5)</f>
        <v>3610.7999999999997</v>
      </c>
      <c r="AC523" s="1">
        <f>IF(Summary!F$41=1,0,Summary!$F$31*(Summary!$F$41)*(1-Summary!$F$41)^$A522)</f>
        <v>4.0589664954327152E-50</v>
      </c>
      <c r="AD523" s="1" t="str">
        <f>IF(AA523&gt;Summary!$F$45,"",AC523)</f>
        <v/>
      </c>
      <c r="AG523">
        <f t="shared" si="106"/>
        <v>502</v>
      </c>
      <c r="AH523">
        <f>Summary!$F$44*(AG523-0.5)</f>
        <v>3610.7999999999997</v>
      </c>
      <c r="AI523" s="1">
        <f>Summary!$F$32-SUM('Crossing Event Calculation'!$AJ$22:$AJ522)</f>
        <v>0</v>
      </c>
      <c r="AJ523" s="1">
        <f t="shared" si="109"/>
        <v>0</v>
      </c>
      <c r="AK523" s="27" t="str">
        <f>IF(AG523&gt;Summary!$F$45,"",AJ523)</f>
        <v/>
      </c>
      <c r="AN523">
        <f t="shared" si="107"/>
        <v>502</v>
      </c>
      <c r="AO523">
        <f>Summary!$F$44*(AN523-0.5)</f>
        <v>3610.7999999999997</v>
      </c>
      <c r="AP523" s="1">
        <f>Summary!$F$32-SUM('Crossing Event Calculation'!$AQ$22:$AQ522)</f>
        <v>8.8595797365087492E-14</v>
      </c>
      <c r="AQ523" s="1">
        <f t="shared" si="110"/>
        <v>5.1454652722363075E-15</v>
      </c>
      <c r="AR523" s="27" t="str">
        <f>IF(AN523&gt;Summary!$F$45,"",AQ523)</f>
        <v/>
      </c>
      <c r="AT523">
        <f t="shared" si="108"/>
        <v>502</v>
      </c>
      <c r="AU523">
        <f>Summary!$F$44*(AT523-0.5)</f>
        <v>3610.7999999999997</v>
      </c>
      <c r="AV523" s="1">
        <f>Summary!$F$32-SUM('Crossing Event Calculation'!$AW$22:$AW522)</f>
        <v>6.804938676996386E-7</v>
      </c>
      <c r="AW523" s="1">
        <f t="shared" si="111"/>
        <v>1.8912717738187431E-8</v>
      </c>
      <c r="AX523" s="27" t="str">
        <f>IF(AT523&gt;Summary!$F$45,"",AW523)</f>
        <v/>
      </c>
    </row>
    <row r="524" spans="1:50">
      <c r="A524">
        <f t="shared" si="98"/>
        <v>503</v>
      </c>
      <c r="B524">
        <f>Summary!$E$44*(A524-0.5)</f>
        <v>4522.5</v>
      </c>
      <c r="C524" s="1">
        <f>IF(Summary!E$41=1,0,Summary!$E$31*(Summary!$E$41)*(1-Summary!$E$41)^$A523)</f>
        <v>2.8831879955297539E-50</v>
      </c>
      <c r="D524" s="1" t="str">
        <f>IF(A524&gt;Summary!$E$45,"",C524)</f>
        <v/>
      </c>
      <c r="G524">
        <f t="shared" si="99"/>
        <v>503</v>
      </c>
      <c r="H524">
        <f>Summary!$E$44*(G524-0.5)</f>
        <v>4522.5</v>
      </c>
      <c r="I524" s="1">
        <f>Summary!$E$32-SUM('Crossing Event Calculation'!$J$22:$J523)</f>
        <v>0</v>
      </c>
      <c r="J524" s="1">
        <f t="shared" si="100"/>
        <v>0</v>
      </c>
      <c r="K524" s="27" t="str">
        <f>IF(G524&gt;Summary!$E$45,"",J524)</f>
        <v/>
      </c>
      <c r="N524">
        <f t="shared" si="101"/>
        <v>503</v>
      </c>
      <c r="O524">
        <f>Summary!$E$44*(N524-0.5)</f>
        <v>4522.5</v>
      </c>
      <c r="P524" s="1">
        <f>Summary!$E$32-SUM('Crossing Event Calculation'!$Q$22:$Q523)</f>
        <v>0</v>
      </c>
      <c r="Q524" s="1">
        <f t="shared" si="102"/>
        <v>0</v>
      </c>
      <c r="R524" s="27" t="str">
        <f>IF(N524&gt;Summary!$E$45,"",Q524)</f>
        <v/>
      </c>
      <c r="T524">
        <f t="shared" si="103"/>
        <v>503</v>
      </c>
      <c r="U524">
        <f>Summary!$E$44*(T524-0.5)</f>
        <v>4522.5</v>
      </c>
      <c r="V524" s="1">
        <f>Summary!$E$32-SUM('Crossing Event Calculation'!$W$22:$W523)</f>
        <v>6.7835959072226615E-11</v>
      </c>
      <c r="W524" s="1">
        <f t="shared" si="104"/>
        <v>3.0736767990930377E-12</v>
      </c>
      <c r="X524" s="27" t="str">
        <f>IF(T524&gt;Summary!$E$45,"",W524)</f>
        <v/>
      </c>
      <c r="AA524">
        <f t="shared" si="105"/>
        <v>503</v>
      </c>
      <c r="AB524">
        <f>Summary!$F$44*(AA524-0.5)</f>
        <v>3617.9999999999995</v>
      </c>
      <c r="AC524" s="1">
        <f>IF(Summary!F$41=1,0,Summary!$F$31*(Summary!$F$41)*(1-Summary!$F$41)^$A523)</f>
        <v>3.2471731963461727E-50</v>
      </c>
      <c r="AD524" s="1" t="str">
        <f>IF(AA524&gt;Summary!$F$45,"",AC524)</f>
        <v/>
      </c>
      <c r="AG524">
        <f t="shared" si="106"/>
        <v>503</v>
      </c>
      <c r="AH524">
        <f>Summary!$F$44*(AG524-0.5)</f>
        <v>3617.9999999999995</v>
      </c>
      <c r="AI524" s="1">
        <f>Summary!$F$32-SUM('Crossing Event Calculation'!$AJ$22:$AJ523)</f>
        <v>0</v>
      </c>
      <c r="AJ524" s="1">
        <f t="shared" si="109"/>
        <v>0</v>
      </c>
      <c r="AK524" s="27" t="str">
        <f>IF(AG524&gt;Summary!$F$45,"",AJ524)</f>
        <v/>
      </c>
      <c r="AN524">
        <f t="shared" si="107"/>
        <v>503</v>
      </c>
      <c r="AO524">
        <f>Summary!$F$44*(AN524-0.5)</f>
        <v>3617.9999999999995</v>
      </c>
      <c r="AP524" s="1">
        <f>Summary!$F$32-SUM('Crossing Event Calculation'!$AQ$22:$AQ523)</f>
        <v>8.3488771451811772E-14</v>
      </c>
      <c r="AQ524" s="1">
        <f t="shared" si="110"/>
        <v>4.8488595046637888E-15</v>
      </c>
      <c r="AR524" s="27" t="str">
        <f>IF(AN524&gt;Summary!$F$45,"",AQ524)</f>
        <v/>
      </c>
      <c r="AT524">
        <f t="shared" si="108"/>
        <v>503</v>
      </c>
      <c r="AU524">
        <f>Summary!$F$44*(AT524-0.5)</f>
        <v>3617.9999999999995</v>
      </c>
      <c r="AV524" s="1">
        <f>Summary!$F$32-SUM('Crossing Event Calculation'!$AW$22:$AW523)</f>
        <v>6.6158114997438844E-7</v>
      </c>
      <c r="AW524" s="1">
        <f t="shared" si="111"/>
        <v>1.8387083476105366E-8</v>
      </c>
      <c r="AX524" s="27" t="str">
        <f>IF(AT524&gt;Summary!$F$45,"",AW524)</f>
        <v/>
      </c>
    </row>
    <row r="525" spans="1:50">
      <c r="A525">
        <f t="shared" si="98"/>
        <v>504</v>
      </c>
      <c r="B525">
        <f>Summary!$E$44*(A525-0.5)</f>
        <v>4531.5</v>
      </c>
      <c r="C525" s="1">
        <f>IF(Summary!E$41=1,0,Summary!$E$31*(Summary!$E$41)*(1-Summary!$E$41)^$A524)</f>
        <v>2.306550396423803E-50</v>
      </c>
      <c r="D525" s="1" t="str">
        <f>IF(A525&gt;Summary!$E$45,"",C525)</f>
        <v/>
      </c>
      <c r="G525">
        <f t="shared" si="99"/>
        <v>504</v>
      </c>
      <c r="H525">
        <f>Summary!$E$44*(G525-0.5)</f>
        <v>4531.5</v>
      </c>
      <c r="I525" s="1">
        <f>Summary!$E$32-SUM('Crossing Event Calculation'!$J$22:$J524)</f>
        <v>0</v>
      </c>
      <c r="J525" s="1">
        <f t="shared" si="100"/>
        <v>0</v>
      </c>
      <c r="K525" s="27" t="str">
        <f>IF(G525&gt;Summary!$E$45,"",J525)</f>
        <v/>
      </c>
      <c r="N525">
        <f t="shared" si="101"/>
        <v>504</v>
      </c>
      <c r="O525">
        <f>Summary!$E$44*(N525-0.5)</f>
        <v>4531.5</v>
      </c>
      <c r="P525" s="1">
        <f>Summary!$E$32-SUM('Crossing Event Calculation'!$Q$22:$Q524)</f>
        <v>0</v>
      </c>
      <c r="Q525" s="1">
        <f t="shared" si="102"/>
        <v>0</v>
      </c>
      <c r="R525" s="27" t="str">
        <f>IF(N525&gt;Summary!$E$45,"",Q525)</f>
        <v/>
      </c>
      <c r="T525">
        <f t="shared" si="103"/>
        <v>504</v>
      </c>
      <c r="U525">
        <f>Summary!$E$44*(T525-0.5)</f>
        <v>4531.5</v>
      </c>
      <c r="V525" s="1">
        <f>Summary!$E$32-SUM('Crossing Event Calculation'!$W$22:$W524)</f>
        <v>6.4762306628551869E-11</v>
      </c>
      <c r="W525" s="1">
        <f t="shared" si="104"/>
        <v>2.9344082705160365E-12</v>
      </c>
      <c r="X525" s="27" t="str">
        <f>IF(T525&gt;Summary!$E$45,"",W525)</f>
        <v/>
      </c>
      <c r="AA525">
        <f t="shared" si="105"/>
        <v>504</v>
      </c>
      <c r="AB525">
        <f>Summary!$F$44*(AA525-0.5)</f>
        <v>3625.2</v>
      </c>
      <c r="AC525" s="1">
        <f>IF(Summary!F$41=1,0,Summary!$F$31*(Summary!$F$41)*(1-Summary!$F$41)^$A524)</f>
        <v>2.5977385570769377E-50</v>
      </c>
      <c r="AD525" s="1" t="str">
        <f>IF(AA525&gt;Summary!$F$45,"",AC525)</f>
        <v/>
      </c>
      <c r="AG525">
        <f t="shared" si="106"/>
        <v>504</v>
      </c>
      <c r="AH525">
        <f>Summary!$F$44*(AG525-0.5)</f>
        <v>3625.2</v>
      </c>
      <c r="AI525" s="1">
        <f>Summary!$F$32-SUM('Crossing Event Calculation'!$AJ$22:$AJ524)</f>
        <v>0</v>
      </c>
      <c r="AJ525" s="1">
        <f t="shared" si="109"/>
        <v>0</v>
      </c>
      <c r="AK525" s="27" t="str">
        <f>IF(AG525&gt;Summary!$F$45,"",AJ525)</f>
        <v/>
      </c>
      <c r="AN525">
        <f t="shared" si="107"/>
        <v>504</v>
      </c>
      <c r="AO525">
        <f>Summary!$F$44*(AN525-0.5)</f>
        <v>3625.2</v>
      </c>
      <c r="AP525" s="1">
        <f>Summary!$F$32-SUM('Crossing Event Calculation'!$AQ$22:$AQ524)</f>
        <v>7.8603790143461083E-14</v>
      </c>
      <c r="AQ525" s="1">
        <f t="shared" si="110"/>
        <v>4.5651496400292049E-15</v>
      </c>
      <c r="AR525" s="27" t="str">
        <f>IF(AN525&gt;Summary!$F$45,"",AQ525)</f>
        <v/>
      </c>
      <c r="AT525">
        <f t="shared" si="108"/>
        <v>504</v>
      </c>
      <c r="AU525">
        <f>Summary!$F$44*(AT525-0.5)</f>
        <v>3625.2</v>
      </c>
      <c r="AV525" s="1">
        <f>Summary!$F$32-SUM('Crossing Event Calculation'!$AW$22:$AW524)</f>
        <v>6.4319406645196864E-7</v>
      </c>
      <c r="AW525" s="1">
        <f t="shared" si="111"/>
        <v>1.7876057973607386E-8</v>
      </c>
      <c r="AX525" s="27" t="str">
        <f>IF(AT525&gt;Summary!$F$45,"",AW525)</f>
        <v/>
      </c>
    </row>
    <row r="526" spans="1:50">
      <c r="A526">
        <f t="shared" si="98"/>
        <v>505</v>
      </c>
      <c r="B526">
        <f>Summary!$E$44*(A526-0.5)</f>
        <v>4540.5</v>
      </c>
      <c r="C526" s="1">
        <f>IF(Summary!E$41=1,0,Summary!$E$31*(Summary!$E$41)*(1-Summary!$E$41)^$A525)</f>
        <v>1.8452403171390427E-50</v>
      </c>
      <c r="D526" s="1" t="str">
        <f>IF(A526&gt;Summary!$E$45,"",C526)</f>
        <v/>
      </c>
      <c r="G526">
        <f t="shared" si="99"/>
        <v>505</v>
      </c>
      <c r="H526">
        <f>Summary!$E$44*(G526-0.5)</f>
        <v>4540.5</v>
      </c>
      <c r="I526" s="1">
        <f>Summary!$E$32-SUM('Crossing Event Calculation'!$J$22:$J525)</f>
        <v>0</v>
      </c>
      <c r="J526" s="1">
        <f t="shared" si="100"/>
        <v>0</v>
      </c>
      <c r="K526" s="27" t="str">
        <f>IF(G526&gt;Summary!$E$45,"",J526)</f>
        <v/>
      </c>
      <c r="N526">
        <f t="shared" si="101"/>
        <v>505</v>
      </c>
      <c r="O526">
        <f>Summary!$E$44*(N526-0.5)</f>
        <v>4540.5</v>
      </c>
      <c r="P526" s="1">
        <f>Summary!$E$32-SUM('Crossing Event Calculation'!$Q$22:$Q525)</f>
        <v>0</v>
      </c>
      <c r="Q526" s="1">
        <f t="shared" si="102"/>
        <v>0</v>
      </c>
      <c r="R526" s="27" t="str">
        <f>IF(N526&gt;Summary!$E$45,"",Q526)</f>
        <v/>
      </c>
      <c r="T526">
        <f t="shared" si="103"/>
        <v>505</v>
      </c>
      <c r="U526">
        <f>Summary!$E$44*(T526-0.5)</f>
        <v>4540.5</v>
      </c>
      <c r="V526" s="1">
        <f>Summary!$E$32-SUM('Crossing Event Calculation'!$W$22:$W525)</f>
        <v>6.1827876152165118E-11</v>
      </c>
      <c r="W526" s="1">
        <f t="shared" si="104"/>
        <v>2.8014479498073957E-12</v>
      </c>
      <c r="X526" s="27" t="str">
        <f>IF(T526&gt;Summary!$E$45,"",W526)</f>
        <v/>
      </c>
      <c r="AA526">
        <f t="shared" si="105"/>
        <v>505</v>
      </c>
      <c r="AB526">
        <f>Summary!$F$44*(AA526-0.5)</f>
        <v>3632.3999999999996</v>
      </c>
      <c r="AC526" s="1">
        <f>IF(Summary!F$41=1,0,Summary!$F$31*(Summary!$F$41)*(1-Summary!$F$41)^$A525)</f>
        <v>2.0781908456615506E-50</v>
      </c>
      <c r="AD526" s="1" t="str">
        <f>IF(AA526&gt;Summary!$F$45,"",AC526)</f>
        <v/>
      </c>
      <c r="AG526">
        <f t="shared" si="106"/>
        <v>505</v>
      </c>
      <c r="AH526">
        <f>Summary!$F$44*(AG526-0.5)</f>
        <v>3632.3999999999996</v>
      </c>
      <c r="AI526" s="1">
        <f>Summary!$F$32-SUM('Crossing Event Calculation'!$AJ$22:$AJ525)</f>
        <v>0</v>
      </c>
      <c r="AJ526" s="1">
        <f t="shared" si="109"/>
        <v>0</v>
      </c>
      <c r="AK526" s="27" t="str">
        <f>IF(AG526&gt;Summary!$F$45,"",AJ526)</f>
        <v/>
      </c>
      <c r="AN526">
        <f t="shared" si="107"/>
        <v>505</v>
      </c>
      <c r="AO526">
        <f>Summary!$F$44*(AN526-0.5)</f>
        <v>3632.3999999999996</v>
      </c>
      <c r="AP526" s="1">
        <f>Summary!$F$32-SUM('Crossing Event Calculation'!$AQ$22:$AQ525)</f>
        <v>7.4051875742497941E-14</v>
      </c>
      <c r="AQ526" s="1">
        <f t="shared" si="110"/>
        <v>4.3007836298015255E-15</v>
      </c>
      <c r="AR526" s="27" t="str">
        <f>IF(AN526&gt;Summary!$F$45,"",AQ526)</f>
        <v/>
      </c>
      <c r="AT526">
        <f t="shared" si="108"/>
        <v>505</v>
      </c>
      <c r="AU526">
        <f>Summary!$F$44*(AT526-0.5)</f>
        <v>3632.3999999999996</v>
      </c>
      <c r="AV526" s="1">
        <f>Summary!$F$32-SUM('Crossing Event Calculation'!$AW$22:$AW525)</f>
        <v>6.2531800848475427E-7</v>
      </c>
      <c r="AW526" s="1">
        <f t="shared" si="111"/>
        <v>1.7379235217881056E-8</v>
      </c>
      <c r="AX526" s="27" t="str">
        <f>IF(AT526&gt;Summary!$F$45,"",AW526)</f>
        <v/>
      </c>
    </row>
    <row r="527" spans="1:50">
      <c r="A527">
        <f t="shared" si="98"/>
        <v>506</v>
      </c>
      <c r="B527">
        <f>Summary!$E$44*(A527-0.5)</f>
        <v>4549.5</v>
      </c>
      <c r="C527" s="1">
        <f>IF(Summary!E$41=1,0,Summary!$E$31*(Summary!$E$41)*(1-Summary!$E$41)^$A526)</f>
        <v>1.4761922537112343E-50</v>
      </c>
      <c r="D527" s="1" t="str">
        <f>IF(A527&gt;Summary!$E$45,"",C527)</f>
        <v/>
      </c>
      <c r="G527">
        <f t="shared" si="99"/>
        <v>506</v>
      </c>
      <c r="H527">
        <f>Summary!$E$44*(G527-0.5)</f>
        <v>4549.5</v>
      </c>
      <c r="I527" s="1">
        <f>Summary!$E$32-SUM('Crossing Event Calculation'!$J$22:$J526)</f>
        <v>0</v>
      </c>
      <c r="J527" s="1">
        <f t="shared" si="100"/>
        <v>0</v>
      </c>
      <c r="K527" s="27" t="str">
        <f>IF(G527&gt;Summary!$E$45,"",J527)</f>
        <v/>
      </c>
      <c r="N527">
        <f t="shared" si="101"/>
        <v>506</v>
      </c>
      <c r="O527">
        <f>Summary!$E$44*(N527-0.5)</f>
        <v>4549.5</v>
      </c>
      <c r="P527" s="1">
        <f>Summary!$E$32-SUM('Crossing Event Calculation'!$Q$22:$Q526)</f>
        <v>0</v>
      </c>
      <c r="Q527" s="1">
        <f t="shared" si="102"/>
        <v>0</v>
      </c>
      <c r="R527" s="27" t="str">
        <f>IF(N527&gt;Summary!$E$45,"",Q527)</f>
        <v/>
      </c>
      <c r="T527">
        <f t="shared" si="103"/>
        <v>506</v>
      </c>
      <c r="U527">
        <f>Summary!$E$44*(T527-0.5)</f>
        <v>4549.5</v>
      </c>
      <c r="V527" s="1">
        <f>Summary!$E$32-SUM('Crossing Event Calculation'!$W$22:$W526)</f>
        <v>5.902645039412846E-11</v>
      </c>
      <c r="W527" s="1">
        <f t="shared" si="104"/>
        <v>2.6745141307146205E-12</v>
      </c>
      <c r="X527" s="27" t="str">
        <f>IF(T527&gt;Summary!$E$45,"",W527)</f>
        <v/>
      </c>
      <c r="AA527">
        <f t="shared" si="105"/>
        <v>506</v>
      </c>
      <c r="AB527">
        <f>Summary!$F$44*(AA527-0.5)</f>
        <v>3639.5999999999995</v>
      </c>
      <c r="AC527" s="1">
        <f>IF(Summary!F$41=1,0,Summary!$F$31*(Summary!$F$41)*(1-Summary!$F$41)^$A526)</f>
        <v>1.6625526765292404E-50</v>
      </c>
      <c r="AD527" s="1" t="str">
        <f>IF(AA527&gt;Summary!$F$45,"",AC527)</f>
        <v/>
      </c>
      <c r="AG527">
        <f t="shared" si="106"/>
        <v>506</v>
      </c>
      <c r="AH527">
        <f>Summary!$F$44*(AG527-0.5)</f>
        <v>3639.5999999999995</v>
      </c>
      <c r="AI527" s="1">
        <f>Summary!$F$32-SUM('Crossing Event Calculation'!$AJ$22:$AJ526)</f>
        <v>0</v>
      </c>
      <c r="AJ527" s="1">
        <f t="shared" si="109"/>
        <v>0</v>
      </c>
      <c r="AK527" s="27" t="str">
        <f>IF(AG527&gt;Summary!$F$45,"",AJ527)</f>
        <v/>
      </c>
      <c r="AN527">
        <f t="shared" si="107"/>
        <v>506</v>
      </c>
      <c r="AO527">
        <f>Summary!$F$44*(AN527-0.5)</f>
        <v>3639.5999999999995</v>
      </c>
      <c r="AP527" s="1">
        <f>Summary!$F$32-SUM('Crossing Event Calculation'!$AQ$22:$AQ526)</f>
        <v>6.9722005946459831E-14</v>
      </c>
      <c r="AQ527" s="1">
        <f t="shared" si="110"/>
        <v>4.0493135225117809E-15</v>
      </c>
      <c r="AR527" s="27" t="str">
        <f>IF(AN527&gt;Summary!$F$45,"",AQ527)</f>
        <v/>
      </c>
      <c r="AT527">
        <f t="shared" si="108"/>
        <v>506</v>
      </c>
      <c r="AU527">
        <f>Summary!$F$44*(AT527-0.5)</f>
        <v>3639.5999999999995</v>
      </c>
      <c r="AV527" s="1">
        <f>Summary!$F$32-SUM('Crossing Event Calculation'!$AW$22:$AW526)</f>
        <v>6.0793877321163592E-7</v>
      </c>
      <c r="AW527" s="1">
        <f t="shared" si="111"/>
        <v>1.6896220473990497E-8</v>
      </c>
      <c r="AX527" s="27" t="str">
        <f>IF(AT527&gt;Summary!$F$45,"",AW527)</f>
        <v/>
      </c>
    </row>
    <row r="528" spans="1:50">
      <c r="A528">
        <f t="shared" si="98"/>
        <v>507</v>
      </c>
      <c r="B528">
        <f>Summary!$E$44*(A528-0.5)</f>
        <v>4558.5</v>
      </c>
      <c r="C528" s="1">
        <f>IF(Summary!E$41=1,0,Summary!$E$31*(Summary!$E$41)*(1-Summary!$E$41)^$A527)</f>
        <v>1.1809538029689877E-50</v>
      </c>
      <c r="D528" s="1" t="str">
        <f>IF(A528&gt;Summary!$E$45,"",C528)</f>
        <v/>
      </c>
      <c r="G528">
        <f t="shared" si="99"/>
        <v>507</v>
      </c>
      <c r="H528">
        <f>Summary!$E$44*(G528-0.5)</f>
        <v>4558.5</v>
      </c>
      <c r="I528" s="1">
        <f>Summary!$E$32-SUM('Crossing Event Calculation'!$J$22:$J527)</f>
        <v>0</v>
      </c>
      <c r="J528" s="1">
        <f t="shared" si="100"/>
        <v>0</v>
      </c>
      <c r="K528" s="27" t="str">
        <f>IF(G528&gt;Summary!$E$45,"",J528)</f>
        <v/>
      </c>
      <c r="N528">
        <f t="shared" si="101"/>
        <v>507</v>
      </c>
      <c r="O528">
        <f>Summary!$E$44*(N528-0.5)</f>
        <v>4558.5</v>
      </c>
      <c r="P528" s="1">
        <f>Summary!$E$32-SUM('Crossing Event Calculation'!$Q$22:$Q527)</f>
        <v>0</v>
      </c>
      <c r="Q528" s="1">
        <f t="shared" si="102"/>
        <v>0</v>
      </c>
      <c r="R528" s="27" t="str">
        <f>IF(N528&gt;Summary!$E$45,"",Q528)</f>
        <v/>
      </c>
      <c r="T528">
        <f t="shared" si="103"/>
        <v>507</v>
      </c>
      <c r="U528">
        <f>Summary!$E$44*(T528-0.5)</f>
        <v>4558.5</v>
      </c>
      <c r="V528" s="1">
        <f>Summary!$E$32-SUM('Crossing Event Calculation'!$W$22:$W527)</f>
        <v>5.6351923127806458E-11</v>
      </c>
      <c r="W528" s="1">
        <f t="shared" si="104"/>
        <v>2.5533301374540116E-12</v>
      </c>
      <c r="X528" s="27" t="str">
        <f>IF(T528&gt;Summary!$E$45,"",W528)</f>
        <v/>
      </c>
      <c r="AA528">
        <f t="shared" si="105"/>
        <v>507</v>
      </c>
      <c r="AB528">
        <f>Summary!$F$44*(AA528-0.5)</f>
        <v>3646.7999999999997</v>
      </c>
      <c r="AC528" s="1">
        <f>IF(Summary!F$41=1,0,Summary!$F$31*(Summary!$F$41)*(1-Summary!$F$41)^$A527)</f>
        <v>1.3300421412233926E-50</v>
      </c>
      <c r="AD528" s="1" t="str">
        <f>IF(AA528&gt;Summary!$F$45,"",AC528)</f>
        <v/>
      </c>
      <c r="AG528">
        <f t="shared" si="106"/>
        <v>507</v>
      </c>
      <c r="AH528">
        <f>Summary!$F$44*(AG528-0.5)</f>
        <v>3646.7999999999997</v>
      </c>
      <c r="AI528" s="1">
        <f>Summary!$F$32-SUM('Crossing Event Calculation'!$AJ$22:$AJ527)</f>
        <v>0</v>
      </c>
      <c r="AJ528" s="1">
        <f t="shared" si="109"/>
        <v>0</v>
      </c>
      <c r="AK528" s="27" t="str">
        <f>IF(AG528&gt;Summary!$F$45,"",AJ528)</f>
        <v/>
      </c>
      <c r="AN528">
        <f t="shared" si="107"/>
        <v>507</v>
      </c>
      <c r="AO528">
        <f>Summary!$F$44*(AN528-0.5)</f>
        <v>3646.7999999999997</v>
      </c>
      <c r="AP528" s="1">
        <f>Summary!$F$32-SUM('Crossing Event Calculation'!$AQ$22:$AQ527)</f>
        <v>6.5725203057809267E-14</v>
      </c>
      <c r="AQ528" s="1">
        <f t="shared" si="110"/>
        <v>3.8171872696289401E-15</v>
      </c>
      <c r="AR528" s="27" t="str">
        <f>IF(AN528&gt;Summary!$F$45,"",AQ528)</f>
        <v/>
      </c>
      <c r="AT528">
        <f t="shared" si="108"/>
        <v>507</v>
      </c>
      <c r="AU528">
        <f>Summary!$F$44*(AT528-0.5)</f>
        <v>3646.7999999999997</v>
      </c>
      <c r="AV528" s="1">
        <f>Summary!$F$32-SUM('Crossing Event Calculation'!$AW$22:$AW527)</f>
        <v>5.9104255278885631E-7</v>
      </c>
      <c r="AW528" s="1">
        <f t="shared" si="111"/>
        <v>1.6426629985572934E-8</v>
      </c>
      <c r="AX528" s="27" t="str">
        <f>IF(AT528&gt;Summary!$F$45,"",AW528)</f>
        <v/>
      </c>
    </row>
    <row r="529" spans="1:50">
      <c r="A529">
        <f t="shared" si="98"/>
        <v>508</v>
      </c>
      <c r="B529">
        <f>Summary!$E$44*(A529-0.5)</f>
        <v>4567.5</v>
      </c>
      <c r="C529" s="1">
        <f>IF(Summary!E$41=1,0,Summary!$E$31*(Summary!$E$41)*(1-Summary!$E$41)^$A528)</f>
        <v>9.4476304237519012E-51</v>
      </c>
      <c r="D529" s="1" t="str">
        <f>IF(A529&gt;Summary!$E$45,"",C529)</f>
        <v/>
      </c>
      <c r="G529">
        <f t="shared" si="99"/>
        <v>508</v>
      </c>
      <c r="H529">
        <f>Summary!$E$44*(G529-0.5)</f>
        <v>4567.5</v>
      </c>
      <c r="I529" s="1">
        <f>Summary!$E$32-SUM('Crossing Event Calculation'!$J$22:$J528)</f>
        <v>0</v>
      </c>
      <c r="J529" s="1">
        <f t="shared" si="100"/>
        <v>0</v>
      </c>
      <c r="K529" s="27" t="str">
        <f>IF(G529&gt;Summary!$E$45,"",J529)</f>
        <v/>
      </c>
      <c r="N529">
        <f t="shared" si="101"/>
        <v>508</v>
      </c>
      <c r="O529">
        <f>Summary!$E$44*(N529-0.5)</f>
        <v>4567.5</v>
      </c>
      <c r="P529" s="1">
        <f>Summary!$E$32-SUM('Crossing Event Calculation'!$Q$22:$Q528)</f>
        <v>0</v>
      </c>
      <c r="Q529" s="1">
        <f t="shared" si="102"/>
        <v>0</v>
      </c>
      <c r="R529" s="27" t="str">
        <f>IF(N529&gt;Summary!$E$45,"",Q529)</f>
        <v/>
      </c>
      <c r="T529">
        <f t="shared" si="103"/>
        <v>508</v>
      </c>
      <c r="U529">
        <f>Summary!$E$44*(T529-0.5)</f>
        <v>4567.5</v>
      </c>
      <c r="V529" s="1">
        <f>Summary!$E$32-SUM('Crossing Event Calculation'!$W$22:$W528)</f>
        <v>5.3798632215773523E-11</v>
      </c>
      <c r="W529" s="1">
        <f t="shared" si="104"/>
        <v>2.4376394161170465E-12</v>
      </c>
      <c r="X529" s="27" t="str">
        <f>IF(T529&gt;Summary!$E$45,"",W529)</f>
        <v/>
      </c>
      <c r="AA529">
        <f t="shared" si="105"/>
        <v>508</v>
      </c>
      <c r="AB529">
        <f>Summary!$F$44*(AA529-0.5)</f>
        <v>3653.9999999999995</v>
      </c>
      <c r="AC529" s="1">
        <f>IF(Summary!F$41=1,0,Summary!$F$31*(Summary!$F$41)*(1-Summary!$F$41)^$A528)</f>
        <v>1.0640337129787142E-50</v>
      </c>
      <c r="AD529" s="1" t="str">
        <f>IF(AA529&gt;Summary!$F$45,"",AC529)</f>
        <v/>
      </c>
      <c r="AG529">
        <f t="shared" si="106"/>
        <v>508</v>
      </c>
      <c r="AH529">
        <f>Summary!$F$44*(AG529-0.5)</f>
        <v>3653.9999999999995</v>
      </c>
      <c r="AI529" s="1">
        <f>Summary!$F$32-SUM('Crossing Event Calculation'!$AJ$22:$AJ528)</f>
        <v>0</v>
      </c>
      <c r="AJ529" s="1">
        <f t="shared" si="109"/>
        <v>0</v>
      </c>
      <c r="AK529" s="27" t="str">
        <f>IF(AG529&gt;Summary!$F$45,"",AJ529)</f>
        <v/>
      </c>
      <c r="AN529">
        <f t="shared" si="107"/>
        <v>508</v>
      </c>
      <c r="AO529">
        <f>Summary!$F$44*(AN529-0.5)</f>
        <v>3653.9999999999995</v>
      </c>
      <c r="AP529" s="1">
        <f>Summary!$F$32-SUM('Crossing Event Calculation'!$AQ$22:$AQ528)</f>
        <v>6.1950444774083735E-14</v>
      </c>
      <c r="AQ529" s="1">
        <f t="shared" si="110"/>
        <v>3.5979569196840347E-15</v>
      </c>
      <c r="AR529" s="27" t="str">
        <f>IF(AN529&gt;Summary!$F$45,"",AQ529)</f>
        <v/>
      </c>
      <c r="AT529">
        <f t="shared" si="108"/>
        <v>508</v>
      </c>
      <c r="AU529">
        <f>Summary!$F$44*(AT529-0.5)</f>
        <v>3653.9999999999995</v>
      </c>
      <c r="AV529" s="1">
        <f>Summary!$F$32-SUM('Crossing Event Calculation'!$AW$22:$AW528)</f>
        <v>5.746159228436909E-7</v>
      </c>
      <c r="AW529" s="1">
        <f t="shared" si="111"/>
        <v>1.5970090653936079E-8</v>
      </c>
      <c r="AX529" s="27" t="str">
        <f>IF(AT529&gt;Summary!$F$45,"",AW529)</f>
        <v/>
      </c>
    </row>
    <row r="530" spans="1:50">
      <c r="A530">
        <f t="shared" si="98"/>
        <v>509</v>
      </c>
      <c r="B530">
        <f>Summary!$E$44*(A530-0.5)</f>
        <v>4576.5</v>
      </c>
      <c r="C530" s="1">
        <f>IF(Summary!E$41=1,0,Summary!$E$31*(Summary!$E$41)*(1-Summary!$E$41)^$A529)</f>
        <v>7.5581043390015241E-51</v>
      </c>
      <c r="D530" s="1" t="str">
        <f>IF(A530&gt;Summary!$E$45,"",C530)</f>
        <v/>
      </c>
      <c r="G530">
        <f t="shared" si="99"/>
        <v>509</v>
      </c>
      <c r="H530">
        <f>Summary!$E$44*(G530-0.5)</f>
        <v>4576.5</v>
      </c>
      <c r="I530" s="1">
        <f>Summary!$E$32-SUM('Crossing Event Calculation'!$J$22:$J529)</f>
        <v>0</v>
      </c>
      <c r="J530" s="1">
        <f t="shared" si="100"/>
        <v>0</v>
      </c>
      <c r="K530" s="27" t="str">
        <f>IF(G530&gt;Summary!$E$45,"",J530)</f>
        <v/>
      </c>
      <c r="N530">
        <f t="shared" si="101"/>
        <v>509</v>
      </c>
      <c r="O530">
        <f>Summary!$E$44*(N530-0.5)</f>
        <v>4576.5</v>
      </c>
      <c r="P530" s="1">
        <f>Summary!$E$32-SUM('Crossing Event Calculation'!$Q$22:$Q529)</f>
        <v>0</v>
      </c>
      <c r="Q530" s="1">
        <f t="shared" si="102"/>
        <v>0</v>
      </c>
      <c r="R530" s="27" t="str">
        <f>IF(N530&gt;Summary!$E$45,"",Q530)</f>
        <v/>
      </c>
      <c r="T530">
        <f t="shared" si="103"/>
        <v>509</v>
      </c>
      <c r="U530">
        <f>Summary!$E$44*(T530-0.5)</f>
        <v>4576.5</v>
      </c>
      <c r="V530" s="1">
        <f>Summary!$E$32-SUM('Crossing Event Calculation'!$W$22:$W529)</f>
        <v>5.1361026542906529E-11</v>
      </c>
      <c r="W530" s="1">
        <f t="shared" si="104"/>
        <v>2.3271904432639982E-12</v>
      </c>
      <c r="X530" s="27" t="str">
        <f>IF(T530&gt;Summary!$E$45,"",W530)</f>
        <v/>
      </c>
      <c r="AA530">
        <f t="shared" si="105"/>
        <v>509</v>
      </c>
      <c r="AB530">
        <f>Summary!$F$44*(AA530-0.5)</f>
        <v>3661.2</v>
      </c>
      <c r="AC530" s="1">
        <f>IF(Summary!F$41=1,0,Summary!$F$31*(Summary!$F$41)*(1-Summary!$F$41)^$A529)</f>
        <v>8.5122697038297176E-51</v>
      </c>
      <c r="AD530" s="1" t="str">
        <f>IF(AA530&gt;Summary!$F$45,"",AC530)</f>
        <v/>
      </c>
      <c r="AG530">
        <f t="shared" si="106"/>
        <v>509</v>
      </c>
      <c r="AH530">
        <f>Summary!$F$44*(AG530-0.5)</f>
        <v>3661.2</v>
      </c>
      <c r="AI530" s="1">
        <f>Summary!$F$32-SUM('Crossing Event Calculation'!$AJ$22:$AJ529)</f>
        <v>0</v>
      </c>
      <c r="AJ530" s="1">
        <f t="shared" si="109"/>
        <v>0</v>
      </c>
      <c r="AK530" s="27" t="str">
        <f>IF(AG530&gt;Summary!$F$45,"",AJ530)</f>
        <v/>
      </c>
      <c r="AN530">
        <f t="shared" si="107"/>
        <v>509</v>
      </c>
      <c r="AO530">
        <f>Summary!$F$44*(AN530-0.5)</f>
        <v>3661.2</v>
      </c>
      <c r="AP530" s="1">
        <f>Summary!$F$32-SUM('Crossing Event Calculation'!$AQ$22:$AQ529)</f>
        <v>5.8397731095283234E-14</v>
      </c>
      <c r="AQ530" s="1">
        <f t="shared" si="110"/>
        <v>3.391622472677065E-15</v>
      </c>
      <c r="AR530" s="27" t="str">
        <f>IF(AN530&gt;Summary!$F$45,"",AQ530)</f>
        <v/>
      </c>
      <c r="AT530">
        <f t="shared" si="108"/>
        <v>509</v>
      </c>
      <c r="AU530">
        <f>Summary!$F$44*(AT530-0.5)</f>
        <v>3661.2</v>
      </c>
      <c r="AV530" s="1">
        <f>Summary!$F$32-SUM('Crossing Event Calculation'!$AW$22:$AW529)</f>
        <v>5.5864583214937369E-7</v>
      </c>
      <c r="AW530" s="1">
        <f t="shared" si="111"/>
        <v>1.5526239751097099E-8</v>
      </c>
      <c r="AX530" s="27" t="str">
        <f>IF(AT530&gt;Summary!$F$45,"",AW530)</f>
        <v/>
      </c>
    </row>
    <row r="531" spans="1:50">
      <c r="A531">
        <f t="shared" si="98"/>
        <v>510</v>
      </c>
      <c r="B531">
        <f>Summary!$E$44*(A531-0.5)</f>
        <v>4585.5</v>
      </c>
      <c r="C531" s="1">
        <f>IF(Summary!E$41=1,0,Summary!$E$31*(Summary!$E$41)*(1-Summary!$E$41)^$A530)</f>
        <v>6.046483471201219E-51</v>
      </c>
      <c r="D531" s="1" t="str">
        <f>IF(A531&gt;Summary!$E$45,"",C531)</f>
        <v/>
      </c>
      <c r="G531">
        <f t="shared" si="99"/>
        <v>510</v>
      </c>
      <c r="H531">
        <f>Summary!$E$44*(G531-0.5)</f>
        <v>4585.5</v>
      </c>
      <c r="I531" s="1">
        <f>Summary!$E$32-SUM('Crossing Event Calculation'!$J$22:$J530)</f>
        <v>0</v>
      </c>
      <c r="J531" s="1">
        <f t="shared" si="100"/>
        <v>0</v>
      </c>
      <c r="K531" s="27" t="str">
        <f>IF(G531&gt;Summary!$E$45,"",J531)</f>
        <v/>
      </c>
      <c r="N531">
        <f t="shared" si="101"/>
        <v>510</v>
      </c>
      <c r="O531">
        <f>Summary!$E$44*(N531-0.5)</f>
        <v>4585.5</v>
      </c>
      <c r="P531" s="1">
        <f>Summary!$E$32-SUM('Crossing Event Calculation'!$Q$22:$Q530)</f>
        <v>0</v>
      </c>
      <c r="Q531" s="1">
        <f t="shared" si="102"/>
        <v>0</v>
      </c>
      <c r="R531" s="27" t="str">
        <f>IF(N531&gt;Summary!$E$45,"",Q531)</f>
        <v/>
      </c>
      <c r="T531">
        <f t="shared" si="103"/>
        <v>510</v>
      </c>
      <c r="U531">
        <f>Summary!$E$44*(T531-0.5)</f>
        <v>4585.5</v>
      </c>
      <c r="V531" s="1">
        <f>Summary!$E$32-SUM('Crossing Event Calculation'!$W$22:$W530)</f>
        <v>4.9033888060989739E-11</v>
      </c>
      <c r="W531" s="1">
        <f t="shared" si="104"/>
        <v>2.2217467868615229E-12</v>
      </c>
      <c r="X531" s="27" t="str">
        <f>IF(T531&gt;Summary!$E$45,"",W531)</f>
        <v/>
      </c>
      <c r="AA531">
        <f t="shared" si="105"/>
        <v>510</v>
      </c>
      <c r="AB531">
        <f>Summary!$F$44*(AA531-0.5)</f>
        <v>3668.3999999999996</v>
      </c>
      <c r="AC531" s="1">
        <f>IF(Summary!F$41=1,0,Summary!$F$31*(Summary!$F$41)*(1-Summary!$F$41)^$A530)</f>
        <v>6.8098157630637729E-51</v>
      </c>
      <c r="AD531" s="1" t="str">
        <f>IF(AA531&gt;Summary!$F$45,"",AC531)</f>
        <v/>
      </c>
      <c r="AG531">
        <f t="shared" si="106"/>
        <v>510</v>
      </c>
      <c r="AH531">
        <f>Summary!$F$44*(AG531-0.5)</f>
        <v>3668.3999999999996</v>
      </c>
      <c r="AI531" s="1">
        <f>Summary!$F$32-SUM('Crossing Event Calculation'!$AJ$22:$AJ530)</f>
        <v>0</v>
      </c>
      <c r="AJ531" s="1">
        <f t="shared" si="109"/>
        <v>0</v>
      </c>
      <c r="AK531" s="27" t="str">
        <f>IF(AG531&gt;Summary!$F$45,"",AJ531)</f>
        <v/>
      </c>
      <c r="AN531">
        <f t="shared" si="107"/>
        <v>510</v>
      </c>
      <c r="AO531">
        <f>Summary!$F$44*(AN531-0.5)</f>
        <v>3668.3999999999996</v>
      </c>
      <c r="AP531" s="1">
        <f>Summary!$F$32-SUM('Crossing Event Calculation'!$AQ$22:$AQ530)</f>
        <v>5.4956039718945249E-14</v>
      </c>
      <c r="AQ531" s="1">
        <f t="shared" si="110"/>
        <v>3.191735977139063E-15</v>
      </c>
      <c r="AR531" s="27" t="str">
        <f>IF(AN531&gt;Summary!$F$45,"",AQ531)</f>
        <v/>
      </c>
      <c r="AT531">
        <f t="shared" si="108"/>
        <v>510</v>
      </c>
      <c r="AU531">
        <f>Summary!$F$44*(AT531-0.5)</f>
        <v>3668.3999999999996</v>
      </c>
      <c r="AV531" s="1">
        <f>Summary!$F$32-SUM('Crossing Event Calculation'!$AW$22:$AW530)</f>
        <v>5.4311959241104546E-7</v>
      </c>
      <c r="AW531" s="1">
        <f t="shared" si="111"/>
        <v>1.5094724635907198E-8</v>
      </c>
      <c r="AX531" s="27" t="str">
        <f>IF(AT531&gt;Summary!$F$45,"",AW531)</f>
        <v/>
      </c>
    </row>
    <row r="532" spans="1:50">
      <c r="A532">
        <f t="shared" si="98"/>
        <v>511</v>
      </c>
      <c r="B532">
        <f>Summary!$E$44*(A532-0.5)</f>
        <v>4594.5</v>
      </c>
      <c r="C532" s="1">
        <f>IF(Summary!E$41=1,0,Summary!$E$31*(Summary!$E$41)*(1-Summary!$E$41)^$A531)</f>
        <v>4.8371867769609747E-51</v>
      </c>
      <c r="D532" s="1" t="str">
        <f>IF(A532&gt;Summary!$E$45,"",C532)</f>
        <v/>
      </c>
      <c r="G532">
        <f t="shared" si="99"/>
        <v>511</v>
      </c>
      <c r="H532">
        <f>Summary!$E$44*(G532-0.5)</f>
        <v>4594.5</v>
      </c>
      <c r="I532" s="1">
        <f>Summary!$E$32-SUM('Crossing Event Calculation'!$J$22:$J531)</f>
        <v>0</v>
      </c>
      <c r="J532" s="1">
        <f t="shared" si="100"/>
        <v>0</v>
      </c>
      <c r="K532" s="27" t="str">
        <f>IF(G532&gt;Summary!$E$45,"",J532)</f>
        <v/>
      </c>
      <c r="N532">
        <f t="shared" si="101"/>
        <v>511</v>
      </c>
      <c r="O532">
        <f>Summary!$E$44*(N532-0.5)</f>
        <v>4594.5</v>
      </c>
      <c r="P532" s="1">
        <f>Summary!$E$32-SUM('Crossing Event Calculation'!$Q$22:$Q531)</f>
        <v>0</v>
      </c>
      <c r="Q532" s="1">
        <f t="shared" si="102"/>
        <v>0</v>
      </c>
      <c r="R532" s="27" t="str">
        <f>IF(N532&gt;Summary!$E$45,"",Q532)</f>
        <v/>
      </c>
      <c r="T532">
        <f t="shared" si="103"/>
        <v>511</v>
      </c>
      <c r="U532">
        <f>Summary!$E$44*(T532-0.5)</f>
        <v>4594.5</v>
      </c>
      <c r="V532" s="1">
        <f>Summary!$E$32-SUM('Crossing Event Calculation'!$W$22:$W531)</f>
        <v>4.6812109744109875E-11</v>
      </c>
      <c r="W532" s="1">
        <f t="shared" si="104"/>
        <v>2.1210770453450718E-12</v>
      </c>
      <c r="X532" s="27" t="str">
        <f>IF(T532&gt;Summary!$E$45,"",W532)</f>
        <v/>
      </c>
      <c r="AA532">
        <f t="shared" si="105"/>
        <v>511</v>
      </c>
      <c r="AB532">
        <f>Summary!$F$44*(AA532-0.5)</f>
        <v>3675.5999999999995</v>
      </c>
      <c r="AC532" s="1">
        <f>IF(Summary!F$41=1,0,Summary!$F$31*(Summary!$F$41)*(1-Summary!$F$41)^$A531)</f>
        <v>5.4478526104510179E-51</v>
      </c>
      <c r="AD532" s="1" t="str">
        <f>IF(AA532&gt;Summary!$F$45,"",AC532)</f>
        <v/>
      </c>
      <c r="AG532">
        <f t="shared" si="106"/>
        <v>511</v>
      </c>
      <c r="AH532">
        <f>Summary!$F$44*(AG532-0.5)</f>
        <v>3675.5999999999995</v>
      </c>
      <c r="AI532" s="1">
        <f>Summary!$F$32-SUM('Crossing Event Calculation'!$AJ$22:$AJ531)</f>
        <v>0</v>
      </c>
      <c r="AJ532" s="1">
        <f t="shared" si="109"/>
        <v>0</v>
      </c>
      <c r="AK532" s="27" t="str">
        <f>IF(AG532&gt;Summary!$F$45,"",AJ532)</f>
        <v/>
      </c>
      <c r="AN532">
        <f t="shared" si="107"/>
        <v>511</v>
      </c>
      <c r="AO532">
        <f>Summary!$F$44*(AN532-0.5)</f>
        <v>3675.5999999999995</v>
      </c>
      <c r="AP532" s="1">
        <f>Summary!$F$32-SUM('Crossing Event Calculation'!$AQ$22:$AQ531)</f>
        <v>5.1736392947532295E-14</v>
      </c>
      <c r="AQ532" s="1">
        <f t="shared" si="110"/>
        <v>3.0047453845389966E-15</v>
      </c>
      <c r="AR532" s="27" t="str">
        <f>IF(AN532&gt;Summary!$F$45,"",AQ532)</f>
        <v/>
      </c>
      <c r="AT532">
        <f t="shared" si="108"/>
        <v>511</v>
      </c>
      <c r="AU532">
        <f>Summary!$F$44*(AT532-0.5)</f>
        <v>3675.5999999999995</v>
      </c>
      <c r="AV532" s="1">
        <f>Summary!$F$32-SUM('Crossing Event Calculation'!$AW$22:$AW531)</f>
        <v>5.280248678296573E-7</v>
      </c>
      <c r="AW532" s="1">
        <f t="shared" si="111"/>
        <v>1.4675202464005008E-8</v>
      </c>
      <c r="AX532" s="27" t="str">
        <f>IF(AT532&gt;Summary!$F$45,"",AW532)</f>
        <v/>
      </c>
    </row>
    <row r="533" spans="1:50">
      <c r="A533">
        <f t="shared" si="98"/>
        <v>512</v>
      </c>
      <c r="B533">
        <f>Summary!$E$44*(A533-0.5)</f>
        <v>4603.5</v>
      </c>
      <c r="C533" s="1">
        <f>IF(Summary!E$41=1,0,Summary!$E$31*(Summary!$E$41)*(1-Summary!$E$41)^$A532)</f>
        <v>3.8697494215687811E-51</v>
      </c>
      <c r="D533" s="1" t="str">
        <f>IF(A533&gt;Summary!$E$45,"",C533)</f>
        <v/>
      </c>
      <c r="G533">
        <f t="shared" si="99"/>
        <v>512</v>
      </c>
      <c r="H533">
        <f>Summary!$E$44*(G533-0.5)</f>
        <v>4603.5</v>
      </c>
      <c r="I533" s="1">
        <f>Summary!$E$32-SUM('Crossing Event Calculation'!$J$22:$J532)</f>
        <v>0</v>
      </c>
      <c r="J533" s="1">
        <f t="shared" si="100"/>
        <v>0</v>
      </c>
      <c r="K533" s="27" t="str">
        <f>IF(G533&gt;Summary!$E$45,"",J533)</f>
        <v/>
      </c>
      <c r="N533">
        <f t="shared" si="101"/>
        <v>512</v>
      </c>
      <c r="O533">
        <f>Summary!$E$44*(N533-0.5)</f>
        <v>4603.5</v>
      </c>
      <c r="P533" s="1">
        <f>Summary!$E$32-SUM('Crossing Event Calculation'!$Q$22:$Q532)</f>
        <v>0</v>
      </c>
      <c r="Q533" s="1">
        <f t="shared" si="102"/>
        <v>0</v>
      </c>
      <c r="R533" s="27" t="str">
        <f>IF(N533&gt;Summary!$E$45,"",Q533)</f>
        <v/>
      </c>
      <c r="T533">
        <f t="shared" si="103"/>
        <v>512</v>
      </c>
      <c r="U533">
        <f>Summary!$E$44*(T533-0.5)</f>
        <v>4603.5</v>
      </c>
      <c r="V533" s="1">
        <f>Summary!$E$32-SUM('Crossing Event Calculation'!$W$22:$W532)</f>
        <v>4.4691028655563514E-11</v>
      </c>
      <c r="W533" s="1">
        <f t="shared" si="104"/>
        <v>2.0249699390252738E-12</v>
      </c>
      <c r="X533" s="27" t="str">
        <f>IF(T533&gt;Summary!$E$45,"",W533)</f>
        <v/>
      </c>
      <c r="AA533">
        <f t="shared" si="105"/>
        <v>512</v>
      </c>
      <c r="AB533">
        <f>Summary!$F$44*(AA533-0.5)</f>
        <v>3682.7999999999997</v>
      </c>
      <c r="AC533" s="1">
        <f>IF(Summary!F$41=1,0,Summary!$F$31*(Summary!$F$41)*(1-Summary!$F$41)^$A532)</f>
        <v>4.3582820883608157E-51</v>
      </c>
      <c r="AD533" s="1" t="str">
        <f>IF(AA533&gt;Summary!$F$45,"",AC533)</f>
        <v/>
      </c>
      <c r="AG533">
        <f t="shared" si="106"/>
        <v>512</v>
      </c>
      <c r="AH533">
        <f>Summary!$F$44*(AG533-0.5)</f>
        <v>3682.7999999999997</v>
      </c>
      <c r="AI533" s="1">
        <f>Summary!$F$32-SUM('Crossing Event Calculation'!$AJ$22:$AJ532)</f>
        <v>0</v>
      </c>
      <c r="AJ533" s="1">
        <f t="shared" si="109"/>
        <v>0</v>
      </c>
      <c r="AK533" s="27" t="str">
        <f>IF(AG533&gt;Summary!$F$45,"",AJ533)</f>
        <v/>
      </c>
      <c r="AN533">
        <f t="shared" si="107"/>
        <v>512</v>
      </c>
      <c r="AO533">
        <f>Summary!$F$44*(AN533-0.5)</f>
        <v>3682.7999999999997</v>
      </c>
      <c r="AP533" s="1">
        <f>Summary!$F$32-SUM('Crossing Event Calculation'!$AQ$22:$AQ532)</f>
        <v>4.8738790781044372E-14</v>
      </c>
      <c r="AQ533" s="1">
        <f t="shared" si="110"/>
        <v>2.8306506948768661E-15</v>
      </c>
      <c r="AR533" s="27" t="str">
        <f>IF(AN533&gt;Summary!$F$45,"",AQ533)</f>
        <v/>
      </c>
      <c r="AT533">
        <f t="shared" si="108"/>
        <v>512</v>
      </c>
      <c r="AU533">
        <f>Summary!$F$44*(AT533-0.5)</f>
        <v>3682.7999999999997</v>
      </c>
      <c r="AV533" s="1">
        <f>Summary!$F$32-SUM('Crossing Event Calculation'!$AW$22:$AW532)</f>
        <v>5.1334966533200799E-7</v>
      </c>
      <c r="AW533" s="1">
        <f t="shared" si="111"/>
        <v>1.4267339916283577E-8</v>
      </c>
      <c r="AX533" s="27" t="str">
        <f>IF(AT533&gt;Summary!$F$45,"",AW533)</f>
        <v/>
      </c>
    </row>
    <row r="534" spans="1:50">
      <c r="A534">
        <f t="shared" si="98"/>
        <v>513</v>
      </c>
      <c r="B534">
        <f>Summary!$E$44*(A534-0.5)</f>
        <v>4612.5</v>
      </c>
      <c r="C534" s="1">
        <f>IF(Summary!E$41=1,0,Summary!$E$31*(Summary!$E$41)*(1-Summary!$E$41)^$A533)</f>
        <v>3.0957995372550244E-51</v>
      </c>
      <c r="D534" s="1" t="str">
        <f>IF(A534&gt;Summary!$E$45,"",C534)</f>
        <v/>
      </c>
      <c r="G534">
        <f t="shared" si="99"/>
        <v>513</v>
      </c>
      <c r="H534">
        <f>Summary!$E$44*(G534-0.5)</f>
        <v>4612.5</v>
      </c>
      <c r="I534" s="1">
        <f>Summary!$E$32-SUM('Crossing Event Calculation'!$J$22:$J533)</f>
        <v>0</v>
      </c>
      <c r="J534" s="1">
        <f t="shared" si="100"/>
        <v>0</v>
      </c>
      <c r="K534" s="27" t="str">
        <f>IF(G534&gt;Summary!$E$45,"",J534)</f>
        <v/>
      </c>
      <c r="N534">
        <f t="shared" si="101"/>
        <v>513</v>
      </c>
      <c r="O534">
        <f>Summary!$E$44*(N534-0.5)</f>
        <v>4612.5</v>
      </c>
      <c r="P534" s="1">
        <f>Summary!$E$32-SUM('Crossing Event Calculation'!$Q$22:$Q533)</f>
        <v>0</v>
      </c>
      <c r="Q534" s="1">
        <f t="shared" si="102"/>
        <v>0</v>
      </c>
      <c r="R534" s="27" t="str">
        <f>IF(N534&gt;Summary!$E$45,"",Q534)</f>
        <v/>
      </c>
      <c r="T534">
        <f t="shared" si="103"/>
        <v>513</v>
      </c>
      <c r="U534">
        <f>Summary!$E$44*(T534-0.5)</f>
        <v>4612.5</v>
      </c>
      <c r="V534" s="1">
        <f>Summary!$E$32-SUM('Crossing Event Calculation'!$W$22:$W533)</f>
        <v>4.2666092880949691E-11</v>
      </c>
      <c r="W534" s="1">
        <f t="shared" si="104"/>
        <v>1.9332192186815523E-12</v>
      </c>
      <c r="X534" s="27" t="str">
        <f>IF(T534&gt;Summary!$E$45,"",W534)</f>
        <v/>
      </c>
      <c r="AA534">
        <f t="shared" si="105"/>
        <v>513</v>
      </c>
      <c r="AB534">
        <f>Summary!$F$44*(AA534-0.5)</f>
        <v>3689.9999999999995</v>
      </c>
      <c r="AC534" s="1">
        <f>IF(Summary!F$41=1,0,Summary!$F$31*(Summary!$F$41)*(1-Summary!$F$41)^$A533)</f>
        <v>3.4866256706886525E-51</v>
      </c>
      <c r="AD534" s="1" t="str">
        <f>IF(AA534&gt;Summary!$F$45,"",AC534)</f>
        <v/>
      </c>
      <c r="AG534">
        <f t="shared" si="106"/>
        <v>513</v>
      </c>
      <c r="AH534">
        <f>Summary!$F$44*(AG534-0.5)</f>
        <v>3689.9999999999995</v>
      </c>
      <c r="AI534" s="1">
        <f>Summary!$F$32-SUM('Crossing Event Calculation'!$AJ$22:$AJ533)</f>
        <v>0</v>
      </c>
      <c r="AJ534" s="1">
        <f t="shared" si="109"/>
        <v>0</v>
      </c>
      <c r="AK534" s="27" t="str">
        <f>IF(AG534&gt;Summary!$F$45,"",AJ534)</f>
        <v/>
      </c>
      <c r="AN534">
        <f t="shared" si="107"/>
        <v>513</v>
      </c>
      <c r="AO534">
        <f>Summary!$F$44*(AN534-0.5)</f>
        <v>3689.9999999999995</v>
      </c>
      <c r="AP534" s="1">
        <f>Summary!$F$32-SUM('Crossing Event Calculation'!$AQ$22:$AQ533)</f>
        <v>4.5963233219481481E-14</v>
      </c>
      <c r="AQ534" s="1">
        <f t="shared" si="110"/>
        <v>2.6694519081526708E-15</v>
      </c>
      <c r="AR534" s="27" t="str">
        <f>IF(AN534&gt;Summary!$F$45,"",AQ534)</f>
        <v/>
      </c>
      <c r="AT534">
        <f t="shared" si="108"/>
        <v>513</v>
      </c>
      <c r="AU534">
        <f>Summary!$F$44*(AT534-0.5)</f>
        <v>3689.9999999999995</v>
      </c>
      <c r="AV534" s="1">
        <f>Summary!$F$32-SUM('Crossing Event Calculation'!$AW$22:$AW533)</f>
        <v>4.9908232546691522E-7</v>
      </c>
      <c r="AW534" s="1">
        <f t="shared" si="111"/>
        <v>1.387081294587098E-8</v>
      </c>
      <c r="AX534" s="27" t="str">
        <f>IF(AT534&gt;Summary!$F$45,"",AW534)</f>
        <v/>
      </c>
    </row>
    <row r="535" spans="1:50">
      <c r="A535">
        <f t="shared" ref="A535:A598" si="112">A534+1</f>
        <v>514</v>
      </c>
      <c r="B535">
        <f>Summary!$E$44*(A535-0.5)</f>
        <v>4621.5</v>
      </c>
      <c r="C535" s="1">
        <f>IF(Summary!E$41=1,0,Summary!$E$31*(Summary!$E$41)*(1-Summary!$E$41)^$A534)</f>
        <v>2.4766396298040196E-51</v>
      </c>
      <c r="D535" s="1" t="str">
        <f>IF(A535&gt;Summary!$E$45,"",C535)</f>
        <v/>
      </c>
      <c r="G535">
        <f t="shared" ref="G535:G598" si="113">G534+1</f>
        <v>514</v>
      </c>
      <c r="H535">
        <f>Summary!$E$44*(G535-0.5)</f>
        <v>4621.5</v>
      </c>
      <c r="I535" s="1">
        <f>Summary!$E$32-SUM('Crossing Event Calculation'!$J$22:$J534)</f>
        <v>0</v>
      </c>
      <c r="J535" s="1">
        <f t="shared" ref="J535:J598" si="114">I535*I$14</f>
        <v>0</v>
      </c>
      <c r="K535" s="27" t="str">
        <f>IF(G535&gt;Summary!$E$45,"",J535)</f>
        <v/>
      </c>
      <c r="N535">
        <f t="shared" ref="N535:N598" si="115">N534+1</f>
        <v>514</v>
      </c>
      <c r="O535">
        <f>Summary!$E$44*(N535-0.5)</f>
        <v>4621.5</v>
      </c>
      <c r="P535" s="1">
        <f>Summary!$E$32-SUM('Crossing Event Calculation'!$Q$22:$Q534)</f>
        <v>0</v>
      </c>
      <c r="Q535" s="1">
        <f t="shared" ref="Q535:Q598" si="116">P535*P$15</f>
        <v>0</v>
      </c>
      <c r="R535" s="27" t="str">
        <f>IF(N535&gt;Summary!$E$45,"",Q535)</f>
        <v/>
      </c>
      <c r="T535">
        <f t="shared" ref="T535:T598" si="117">T534+1</f>
        <v>514</v>
      </c>
      <c r="U535">
        <f>Summary!$E$44*(T535-0.5)</f>
        <v>4621.5</v>
      </c>
      <c r="V535" s="1">
        <f>Summary!$E$32-SUM('Crossing Event Calculation'!$W$22:$W534)</f>
        <v>4.0732861528169906E-11</v>
      </c>
      <c r="W535" s="1">
        <f t="shared" ref="W535:W598" si="118">V535*V$16</f>
        <v>1.8456236655621258E-12</v>
      </c>
      <c r="X535" s="27" t="str">
        <f>IF(T535&gt;Summary!$E$45,"",W535)</f>
        <v/>
      </c>
      <c r="AA535">
        <f t="shared" ref="AA535:AA598" si="119">AA534+1</f>
        <v>514</v>
      </c>
      <c r="AB535">
        <f>Summary!$F$44*(AA535-0.5)</f>
        <v>3697.2</v>
      </c>
      <c r="AC535" s="1">
        <f>IF(Summary!F$41=1,0,Summary!$F$31*(Summary!$F$41)*(1-Summary!$F$41)^$A534)</f>
        <v>2.789300536550922E-51</v>
      </c>
      <c r="AD535" s="1" t="str">
        <f>IF(AA535&gt;Summary!$F$45,"",AC535)</f>
        <v/>
      </c>
      <c r="AG535">
        <f t="shared" ref="AG535:AG598" si="120">AG534+1</f>
        <v>514</v>
      </c>
      <c r="AH535">
        <f>Summary!$F$44*(AG535-0.5)</f>
        <v>3697.2</v>
      </c>
      <c r="AI535" s="1">
        <f>Summary!$F$32-SUM('Crossing Event Calculation'!$AJ$22:$AJ534)</f>
        <v>0</v>
      </c>
      <c r="AJ535" s="1">
        <f t="shared" si="109"/>
        <v>0</v>
      </c>
      <c r="AK535" s="27" t="str">
        <f>IF(AG535&gt;Summary!$F$45,"",AJ535)</f>
        <v/>
      </c>
      <c r="AN535">
        <f t="shared" ref="AN535:AN598" si="121">AN534+1</f>
        <v>514</v>
      </c>
      <c r="AO535">
        <f>Summary!$F$44*(AN535-0.5)</f>
        <v>3697.2</v>
      </c>
      <c r="AP535" s="1">
        <f>Summary!$F$32-SUM('Crossing Event Calculation'!$AQ$22:$AQ534)</f>
        <v>4.3298697960381105E-14</v>
      </c>
      <c r="AQ535" s="1">
        <f t="shared" si="110"/>
        <v>2.5147010728974437E-15</v>
      </c>
      <c r="AR535" s="27" t="str">
        <f>IF(AN535&gt;Summary!$F$45,"",AQ535)</f>
        <v/>
      </c>
      <c r="AT535">
        <f t="shared" ref="AT535:AT598" si="122">AT534+1</f>
        <v>514</v>
      </c>
      <c r="AU535">
        <f>Summary!$F$44*(AT535-0.5)</f>
        <v>3697.2</v>
      </c>
      <c r="AV535" s="1">
        <f>Summary!$F$32-SUM('Crossing Event Calculation'!$AW$22:$AW534)</f>
        <v>4.8521151252423067E-7</v>
      </c>
      <c r="AW535" s="1">
        <f t="shared" si="111"/>
        <v>1.3485306503511706E-8</v>
      </c>
      <c r="AX535" s="27" t="str">
        <f>IF(AT535&gt;Summary!$F$45,"",AW535)</f>
        <v/>
      </c>
    </row>
    <row r="536" spans="1:50">
      <c r="A536">
        <f t="shared" si="112"/>
        <v>515</v>
      </c>
      <c r="B536">
        <f>Summary!$E$44*(A536-0.5)</f>
        <v>4630.5</v>
      </c>
      <c r="C536" s="1">
        <f>IF(Summary!E$41=1,0,Summary!$E$31*(Summary!$E$41)*(1-Summary!$E$41)^$A535)</f>
        <v>1.9813117038432159E-51</v>
      </c>
      <c r="D536" s="1" t="str">
        <f>IF(A536&gt;Summary!$E$45,"",C536)</f>
        <v/>
      </c>
      <c r="G536">
        <f t="shared" si="113"/>
        <v>515</v>
      </c>
      <c r="H536">
        <f>Summary!$E$44*(G536-0.5)</f>
        <v>4630.5</v>
      </c>
      <c r="I536" s="1">
        <f>Summary!$E$32-SUM('Crossing Event Calculation'!$J$22:$J535)</f>
        <v>0</v>
      </c>
      <c r="J536" s="1">
        <f t="shared" si="114"/>
        <v>0</v>
      </c>
      <c r="K536" s="27" t="str">
        <f>IF(G536&gt;Summary!$E$45,"",J536)</f>
        <v/>
      </c>
      <c r="N536">
        <f t="shared" si="115"/>
        <v>515</v>
      </c>
      <c r="O536">
        <f>Summary!$E$44*(N536-0.5)</f>
        <v>4630.5</v>
      </c>
      <c r="P536" s="1">
        <f>Summary!$E$32-SUM('Crossing Event Calculation'!$Q$22:$Q535)</f>
        <v>0</v>
      </c>
      <c r="Q536" s="1">
        <f t="shared" si="116"/>
        <v>0</v>
      </c>
      <c r="R536" s="27" t="str">
        <f>IF(N536&gt;Summary!$E$45,"",Q536)</f>
        <v/>
      </c>
      <c r="T536">
        <f t="shared" si="117"/>
        <v>515</v>
      </c>
      <c r="U536">
        <f>Summary!$E$44*(T536-0.5)</f>
        <v>4630.5</v>
      </c>
      <c r="V536" s="1">
        <f>Summary!$E$32-SUM('Crossing Event Calculation'!$W$22:$W535)</f>
        <v>3.8887226772033046E-11</v>
      </c>
      <c r="W536" s="1">
        <f t="shared" si="118"/>
        <v>1.7619971523215958E-12</v>
      </c>
      <c r="X536" s="27" t="str">
        <f>IF(T536&gt;Summary!$E$45,"",W536)</f>
        <v/>
      </c>
      <c r="AA536">
        <f t="shared" si="119"/>
        <v>515</v>
      </c>
      <c r="AB536">
        <f>Summary!$F$44*(AA536-0.5)</f>
        <v>3704.3999999999996</v>
      </c>
      <c r="AC536" s="1">
        <f>IF(Summary!F$41=1,0,Summary!$F$31*(Summary!$F$41)*(1-Summary!$F$41)^$A535)</f>
        <v>2.2314404292407379E-51</v>
      </c>
      <c r="AD536" s="1" t="str">
        <f>IF(AA536&gt;Summary!$F$45,"",AC536)</f>
        <v/>
      </c>
      <c r="AG536">
        <f t="shared" si="120"/>
        <v>515</v>
      </c>
      <c r="AH536">
        <f>Summary!$F$44*(AG536-0.5)</f>
        <v>3704.3999999999996</v>
      </c>
      <c r="AI536" s="1">
        <f>Summary!$F$32-SUM('Crossing Event Calculation'!$AJ$22:$AJ535)</f>
        <v>0</v>
      </c>
      <c r="AJ536" s="1">
        <f t="shared" ref="AJ536:AJ599" si="123">AI536*AI$14</f>
        <v>0</v>
      </c>
      <c r="AK536" s="27" t="str">
        <f>IF(AG536&gt;Summary!$F$45,"",AJ536)</f>
        <v/>
      </c>
      <c r="AN536">
        <f t="shared" si="121"/>
        <v>515</v>
      </c>
      <c r="AO536">
        <f>Summary!$F$44*(AN536-0.5)</f>
        <v>3704.3999999999996</v>
      </c>
      <c r="AP536" s="1">
        <f>Summary!$F$32-SUM('Crossing Event Calculation'!$AQ$22:$AQ535)</f>
        <v>4.0745185003743245E-14</v>
      </c>
      <c r="AQ536" s="1">
        <f t="shared" ref="AQ536:AQ599" si="124">AP536*AP$15</f>
        <v>2.366398189111184E-15</v>
      </c>
      <c r="AR536" s="27" t="str">
        <f>IF(AN536&gt;Summary!$F$45,"",AQ536)</f>
        <v/>
      </c>
      <c r="AT536">
        <f t="shared" si="122"/>
        <v>515</v>
      </c>
      <c r="AU536">
        <f>Summary!$F$44*(AT536-0.5)</f>
        <v>3704.3999999999996</v>
      </c>
      <c r="AV536" s="1">
        <f>Summary!$F$32-SUM('Crossing Event Calculation'!$AW$22:$AW535)</f>
        <v>4.7172620598612269E-7</v>
      </c>
      <c r="AW536" s="1">
        <f t="shared" ref="AW536:AW599" si="125">AV536*AV$16</f>
        <v>1.3110514299975285E-8</v>
      </c>
      <c r="AX536" s="27" t="str">
        <f>IF(AT536&gt;Summary!$F$45,"",AW536)</f>
        <v/>
      </c>
    </row>
    <row r="537" spans="1:50">
      <c r="A537">
        <f t="shared" si="112"/>
        <v>516</v>
      </c>
      <c r="B537">
        <f>Summary!$E$44*(A537-0.5)</f>
        <v>4639.5</v>
      </c>
      <c r="C537" s="1">
        <f>IF(Summary!E$41=1,0,Summary!$E$31*(Summary!$E$41)*(1-Summary!$E$41)^$A536)</f>
        <v>1.5850493630745729E-51</v>
      </c>
      <c r="D537" s="1" t="str">
        <f>IF(A537&gt;Summary!$E$45,"",C537)</f>
        <v/>
      </c>
      <c r="G537">
        <f t="shared" si="113"/>
        <v>516</v>
      </c>
      <c r="H537">
        <f>Summary!$E$44*(G537-0.5)</f>
        <v>4639.5</v>
      </c>
      <c r="I537" s="1">
        <f>Summary!$E$32-SUM('Crossing Event Calculation'!$J$22:$J536)</f>
        <v>0</v>
      </c>
      <c r="J537" s="1">
        <f t="shared" si="114"/>
        <v>0</v>
      </c>
      <c r="K537" s="27" t="str">
        <f>IF(G537&gt;Summary!$E$45,"",J537)</f>
        <v/>
      </c>
      <c r="N537">
        <f t="shared" si="115"/>
        <v>516</v>
      </c>
      <c r="O537">
        <f>Summary!$E$44*(N537-0.5)</f>
        <v>4639.5</v>
      </c>
      <c r="P537" s="1">
        <f>Summary!$E$32-SUM('Crossing Event Calculation'!$Q$22:$Q536)</f>
        <v>0</v>
      </c>
      <c r="Q537" s="1">
        <f t="shared" si="116"/>
        <v>0</v>
      </c>
      <c r="R537" s="27" t="str">
        <f>IF(N537&gt;Summary!$E$45,"",Q537)</f>
        <v/>
      </c>
      <c r="T537">
        <f t="shared" si="117"/>
        <v>516</v>
      </c>
      <c r="U537">
        <f>Summary!$E$44*(T537-0.5)</f>
        <v>4639.5</v>
      </c>
      <c r="V537" s="1">
        <f>Summary!$E$32-SUM('Crossing Event Calculation'!$W$22:$W536)</f>
        <v>3.712519180965046E-11</v>
      </c>
      <c r="W537" s="1">
        <f t="shared" si="118"/>
        <v>1.682158582083359E-12</v>
      </c>
      <c r="X537" s="27" t="str">
        <f>IF(T537&gt;Summary!$E$45,"",W537)</f>
        <v/>
      </c>
      <c r="AA537">
        <f t="shared" si="119"/>
        <v>516</v>
      </c>
      <c r="AB537">
        <f>Summary!$F$44*(AA537-0.5)</f>
        <v>3711.5999999999995</v>
      </c>
      <c r="AC537" s="1">
        <f>IF(Summary!F$41=1,0,Summary!$F$31*(Summary!$F$41)*(1-Summary!$F$41)^$A536)</f>
        <v>1.7851523433925905E-51</v>
      </c>
      <c r="AD537" s="1" t="str">
        <f>IF(AA537&gt;Summary!$F$45,"",AC537)</f>
        <v/>
      </c>
      <c r="AG537">
        <f t="shared" si="120"/>
        <v>516</v>
      </c>
      <c r="AH537">
        <f>Summary!$F$44*(AG537-0.5)</f>
        <v>3711.5999999999995</v>
      </c>
      <c r="AI537" s="1">
        <f>Summary!$F$32-SUM('Crossing Event Calculation'!$AJ$22:$AJ536)</f>
        <v>0</v>
      </c>
      <c r="AJ537" s="1">
        <f t="shared" si="123"/>
        <v>0</v>
      </c>
      <c r="AK537" s="27" t="str">
        <f>IF(AG537&gt;Summary!$F$45,"",AJ537)</f>
        <v/>
      </c>
      <c r="AN537">
        <f t="shared" si="121"/>
        <v>516</v>
      </c>
      <c r="AO537">
        <f>Summary!$F$44*(AN537-0.5)</f>
        <v>3711.5999999999995</v>
      </c>
      <c r="AP537" s="1">
        <f>Summary!$F$32-SUM('Crossing Event Calculation'!$AQ$22:$AQ536)</f>
        <v>3.8413716652030416E-14</v>
      </c>
      <c r="AQ537" s="1">
        <f t="shared" si="124"/>
        <v>2.2309912082628602E-15</v>
      </c>
      <c r="AR537" s="27" t="str">
        <f>IF(AN537&gt;Summary!$F$45,"",AQ537)</f>
        <v/>
      </c>
      <c r="AT537">
        <f t="shared" si="122"/>
        <v>516</v>
      </c>
      <c r="AU537">
        <f>Summary!$F$44*(AT537-0.5)</f>
        <v>3711.5999999999995</v>
      </c>
      <c r="AV537" s="1">
        <f>Summary!$F$32-SUM('Crossing Event Calculation'!$AW$22:$AW536)</f>
        <v>4.5861569164529215E-7</v>
      </c>
      <c r="AW537" s="1">
        <f t="shared" si="125"/>
        <v>1.2746138559208094E-8</v>
      </c>
      <c r="AX537" s="27" t="str">
        <f>IF(AT537&gt;Summary!$F$45,"",AW537)</f>
        <v/>
      </c>
    </row>
    <row r="538" spans="1:50">
      <c r="A538">
        <f t="shared" si="112"/>
        <v>517</v>
      </c>
      <c r="B538">
        <f>Summary!$E$44*(A538-0.5)</f>
        <v>4648.5</v>
      </c>
      <c r="C538" s="1">
        <f>IF(Summary!E$41=1,0,Summary!$E$31*(Summary!$E$41)*(1-Summary!$E$41)^$A537)</f>
        <v>1.2680394904596587E-51</v>
      </c>
      <c r="D538" s="1" t="str">
        <f>IF(A538&gt;Summary!$E$45,"",C538)</f>
        <v/>
      </c>
      <c r="G538">
        <f t="shared" si="113"/>
        <v>517</v>
      </c>
      <c r="H538">
        <f>Summary!$E$44*(G538-0.5)</f>
        <v>4648.5</v>
      </c>
      <c r="I538" s="1">
        <f>Summary!$E$32-SUM('Crossing Event Calculation'!$J$22:$J537)</f>
        <v>0</v>
      </c>
      <c r="J538" s="1">
        <f t="shared" si="114"/>
        <v>0</v>
      </c>
      <c r="K538" s="27" t="str">
        <f>IF(G538&gt;Summary!$E$45,"",J538)</f>
        <v/>
      </c>
      <c r="N538">
        <f t="shared" si="115"/>
        <v>517</v>
      </c>
      <c r="O538">
        <f>Summary!$E$44*(N538-0.5)</f>
        <v>4648.5</v>
      </c>
      <c r="P538" s="1">
        <f>Summary!$E$32-SUM('Crossing Event Calculation'!$Q$22:$Q537)</f>
        <v>0</v>
      </c>
      <c r="Q538" s="1">
        <f t="shared" si="116"/>
        <v>0</v>
      </c>
      <c r="R538" s="27" t="str">
        <f>IF(N538&gt;Summary!$E$45,"",Q538)</f>
        <v/>
      </c>
      <c r="T538">
        <f t="shared" si="117"/>
        <v>517</v>
      </c>
      <c r="U538">
        <f>Summary!$E$44*(T538-0.5)</f>
        <v>4648.5</v>
      </c>
      <c r="V538" s="1">
        <f>Summary!$E$32-SUM('Crossing Event Calculation'!$W$22:$W537)</f>
        <v>3.5442981882738422E-11</v>
      </c>
      <c r="W538" s="1">
        <f t="shared" si="118"/>
        <v>1.6059369189084004E-12</v>
      </c>
      <c r="X538" s="27" t="str">
        <f>IF(T538&gt;Summary!$E$45,"",W538)</f>
        <v/>
      </c>
      <c r="AA538">
        <f t="shared" si="119"/>
        <v>517</v>
      </c>
      <c r="AB538">
        <f>Summary!$F$44*(AA538-0.5)</f>
        <v>3718.7999999999997</v>
      </c>
      <c r="AC538" s="1">
        <f>IF(Summary!F$41=1,0,Summary!$F$31*(Summary!$F$41)*(1-Summary!$F$41)^$A537)</f>
        <v>1.4281218747140729E-51</v>
      </c>
      <c r="AD538" s="1" t="str">
        <f>IF(AA538&gt;Summary!$F$45,"",AC538)</f>
        <v/>
      </c>
      <c r="AG538">
        <f t="shared" si="120"/>
        <v>517</v>
      </c>
      <c r="AH538">
        <f>Summary!$F$44*(AG538-0.5)</f>
        <v>3718.7999999999997</v>
      </c>
      <c r="AI538" s="1">
        <f>Summary!$F$32-SUM('Crossing Event Calculation'!$AJ$22:$AJ537)</f>
        <v>0</v>
      </c>
      <c r="AJ538" s="1">
        <f t="shared" si="123"/>
        <v>0</v>
      </c>
      <c r="AK538" s="27" t="str">
        <f>IF(AG538&gt;Summary!$F$45,"",AJ538)</f>
        <v/>
      </c>
      <c r="AN538">
        <f t="shared" si="121"/>
        <v>517</v>
      </c>
      <c r="AO538">
        <f>Summary!$F$44*(AN538-0.5)</f>
        <v>3718.7999999999997</v>
      </c>
      <c r="AP538" s="1">
        <f>Summary!$F$32-SUM('Crossing Event Calculation'!$AQ$22:$AQ537)</f>
        <v>3.6193270602780103E-14</v>
      </c>
      <c r="AQ538" s="1">
        <f t="shared" si="124"/>
        <v>2.1020321788835042E-15</v>
      </c>
      <c r="AR538" s="27" t="str">
        <f>IF(AN538&gt;Summary!$F$45,"",AQ538)</f>
        <v/>
      </c>
      <c r="AT538">
        <f t="shared" si="122"/>
        <v>517</v>
      </c>
      <c r="AU538">
        <f>Summary!$F$44*(AT538-0.5)</f>
        <v>3718.7999999999997</v>
      </c>
      <c r="AV538" s="1">
        <f>Summary!$F$32-SUM('Crossing Event Calculation'!$AW$22:$AW537)</f>
        <v>4.4586955305625509E-7</v>
      </c>
      <c r="AW538" s="1">
        <f t="shared" si="125"/>
        <v>1.2391889780741982E-8</v>
      </c>
      <c r="AX538" s="27" t="str">
        <f>IF(AT538&gt;Summary!$F$45,"",AW538)</f>
        <v/>
      </c>
    </row>
    <row r="539" spans="1:50">
      <c r="A539">
        <f t="shared" si="112"/>
        <v>518</v>
      </c>
      <c r="B539">
        <f>Summary!$E$44*(A539-0.5)</f>
        <v>4657.5</v>
      </c>
      <c r="C539" s="1">
        <f>IF(Summary!E$41=1,0,Summary!$E$31*(Summary!$E$41)*(1-Summary!$E$41)^$A538)</f>
        <v>1.0144315923677271E-51</v>
      </c>
      <c r="D539" s="1" t="str">
        <f>IF(A539&gt;Summary!$E$45,"",C539)</f>
        <v/>
      </c>
      <c r="G539">
        <f t="shared" si="113"/>
        <v>518</v>
      </c>
      <c r="H539">
        <f>Summary!$E$44*(G539-0.5)</f>
        <v>4657.5</v>
      </c>
      <c r="I539" s="1">
        <f>Summary!$E$32-SUM('Crossing Event Calculation'!$J$22:$J538)</f>
        <v>0</v>
      </c>
      <c r="J539" s="1">
        <f t="shared" si="114"/>
        <v>0</v>
      </c>
      <c r="K539" s="27" t="str">
        <f>IF(G539&gt;Summary!$E$45,"",J539)</f>
        <v/>
      </c>
      <c r="N539">
        <f t="shared" si="115"/>
        <v>518</v>
      </c>
      <c r="O539">
        <f>Summary!$E$44*(N539-0.5)</f>
        <v>4657.5</v>
      </c>
      <c r="P539" s="1">
        <f>Summary!$E$32-SUM('Crossing Event Calculation'!$Q$22:$Q538)</f>
        <v>0</v>
      </c>
      <c r="Q539" s="1">
        <f t="shared" si="116"/>
        <v>0</v>
      </c>
      <c r="R539" s="27" t="str">
        <f>IF(N539&gt;Summary!$E$45,"",Q539)</f>
        <v/>
      </c>
      <c r="T539">
        <f t="shared" si="117"/>
        <v>518</v>
      </c>
      <c r="U539">
        <f>Summary!$E$44*(T539-0.5)</f>
        <v>4657.5</v>
      </c>
      <c r="V539" s="1">
        <f>Summary!$E$32-SUM('Crossing Event Calculation'!$W$22:$W538)</f>
        <v>3.3837044277618133E-11</v>
      </c>
      <c r="W539" s="1">
        <f t="shared" si="118"/>
        <v>1.5331711877952951E-12</v>
      </c>
      <c r="X539" s="27" t="str">
        <f>IF(T539&gt;Summary!$E$45,"",W539)</f>
        <v/>
      </c>
      <c r="AA539">
        <f t="shared" si="119"/>
        <v>518</v>
      </c>
      <c r="AB539">
        <f>Summary!$F$44*(AA539-0.5)</f>
        <v>3725.9999999999995</v>
      </c>
      <c r="AC539" s="1">
        <f>IF(Summary!F$41=1,0,Summary!$F$31*(Summary!$F$41)*(1-Summary!$F$41)^$A538)</f>
        <v>1.1424974997712582E-51</v>
      </c>
      <c r="AD539" s="1" t="str">
        <f>IF(AA539&gt;Summary!$F$45,"",AC539)</f>
        <v/>
      </c>
      <c r="AG539">
        <f t="shared" si="120"/>
        <v>518</v>
      </c>
      <c r="AH539">
        <f>Summary!$F$44*(AG539-0.5)</f>
        <v>3725.9999999999995</v>
      </c>
      <c r="AI539" s="1">
        <f>Summary!$F$32-SUM('Crossing Event Calculation'!$AJ$22:$AJ538)</f>
        <v>0</v>
      </c>
      <c r="AJ539" s="1">
        <f t="shared" si="123"/>
        <v>0</v>
      </c>
      <c r="AK539" s="27" t="str">
        <f>IF(AG539&gt;Summary!$F$45,"",AJ539)</f>
        <v/>
      </c>
      <c r="AN539">
        <f t="shared" si="121"/>
        <v>518</v>
      </c>
      <c r="AO539">
        <f>Summary!$F$44*(AN539-0.5)</f>
        <v>3725.9999999999995</v>
      </c>
      <c r="AP539" s="1">
        <f>Summary!$F$32-SUM('Crossing Event Calculation'!$AQ$22:$AQ538)</f>
        <v>3.4083846855992306E-14</v>
      </c>
      <c r="AQ539" s="1">
        <f t="shared" si="124"/>
        <v>1.979521100973116E-15</v>
      </c>
      <c r="AR539" s="27" t="str">
        <f>IF(AN539&gt;Summary!$F$45,"",AQ539)</f>
        <v/>
      </c>
      <c r="AT539">
        <f t="shared" si="122"/>
        <v>518</v>
      </c>
      <c r="AU539">
        <f>Summary!$F$44*(AT539-0.5)</f>
        <v>3725.9999999999995</v>
      </c>
      <c r="AV539" s="1">
        <f>Summary!$F$32-SUM('Crossing Event Calculation'!$AW$22:$AW538)</f>
        <v>4.334776633196924E-7</v>
      </c>
      <c r="AW539" s="1">
        <f t="shared" si="125"/>
        <v>1.2047486511359698E-8</v>
      </c>
      <c r="AX539" s="27" t="str">
        <f>IF(AT539&gt;Summary!$F$45,"",AW539)</f>
        <v/>
      </c>
    </row>
    <row r="540" spans="1:50">
      <c r="A540">
        <f t="shared" si="112"/>
        <v>519</v>
      </c>
      <c r="B540">
        <f>Summary!$E$44*(A540-0.5)</f>
        <v>4666.5</v>
      </c>
      <c r="C540" s="1">
        <f>IF(Summary!E$41=1,0,Summary!$E$31*(Summary!$E$41)*(1-Summary!$E$41)^$A539)</f>
        <v>8.1154527389418151E-52</v>
      </c>
      <c r="D540" s="1" t="str">
        <f>IF(A540&gt;Summary!$E$45,"",C540)</f>
        <v/>
      </c>
      <c r="G540">
        <f t="shared" si="113"/>
        <v>519</v>
      </c>
      <c r="H540">
        <f>Summary!$E$44*(G540-0.5)</f>
        <v>4666.5</v>
      </c>
      <c r="I540" s="1">
        <f>Summary!$E$32-SUM('Crossing Event Calculation'!$J$22:$J539)</f>
        <v>0</v>
      </c>
      <c r="J540" s="1">
        <f t="shared" si="114"/>
        <v>0</v>
      </c>
      <c r="K540" s="27" t="str">
        <f>IF(G540&gt;Summary!$E$45,"",J540)</f>
        <v/>
      </c>
      <c r="N540">
        <f t="shared" si="115"/>
        <v>519</v>
      </c>
      <c r="O540">
        <f>Summary!$E$44*(N540-0.5)</f>
        <v>4666.5</v>
      </c>
      <c r="P540" s="1">
        <f>Summary!$E$32-SUM('Crossing Event Calculation'!$Q$22:$Q539)</f>
        <v>0</v>
      </c>
      <c r="Q540" s="1">
        <f t="shared" si="116"/>
        <v>0</v>
      </c>
      <c r="R540" s="27" t="str">
        <f>IF(N540&gt;Summary!$E$45,"",Q540)</f>
        <v/>
      </c>
      <c r="T540">
        <f t="shared" si="117"/>
        <v>519</v>
      </c>
      <c r="U540">
        <f>Summary!$E$44*(T540-0.5)</f>
        <v>4666.5</v>
      </c>
      <c r="V540" s="1">
        <f>Summary!$E$32-SUM('Crossing Event Calculation'!$W$22:$W539)</f>
        <v>3.2303826280610792E-11</v>
      </c>
      <c r="W540" s="1">
        <f t="shared" si="118"/>
        <v>1.4637004137426171E-12</v>
      </c>
      <c r="X540" s="27" t="str">
        <f>IF(T540&gt;Summary!$E$45,"",W540)</f>
        <v/>
      </c>
      <c r="AA540">
        <f t="shared" si="119"/>
        <v>519</v>
      </c>
      <c r="AB540">
        <f>Summary!$F$44*(AA540-0.5)</f>
        <v>3733.2</v>
      </c>
      <c r="AC540" s="1">
        <f>IF(Summary!F$41=1,0,Summary!$F$31*(Summary!$F$41)*(1-Summary!$F$41)^$A539)</f>
        <v>9.1399799981700652E-52</v>
      </c>
      <c r="AD540" s="1" t="str">
        <f>IF(AA540&gt;Summary!$F$45,"",AC540)</f>
        <v/>
      </c>
      <c r="AG540">
        <f t="shared" si="120"/>
        <v>519</v>
      </c>
      <c r="AH540">
        <f>Summary!$F$44*(AG540-0.5)</f>
        <v>3733.2</v>
      </c>
      <c r="AI540" s="1">
        <f>Summary!$F$32-SUM('Crossing Event Calculation'!$AJ$22:$AJ539)</f>
        <v>0</v>
      </c>
      <c r="AJ540" s="1">
        <f t="shared" si="123"/>
        <v>0</v>
      </c>
      <c r="AK540" s="27" t="str">
        <f>IF(AG540&gt;Summary!$F$45,"",AJ540)</f>
        <v/>
      </c>
      <c r="AN540">
        <f t="shared" si="121"/>
        <v>519</v>
      </c>
      <c r="AO540">
        <f>Summary!$F$44*(AN540-0.5)</f>
        <v>3733.2</v>
      </c>
      <c r="AP540" s="1">
        <f>Summary!$F$32-SUM('Crossing Event Calculation'!$AQ$22:$AQ539)</f>
        <v>3.2085445411667024E-14</v>
      </c>
      <c r="AQ540" s="1">
        <f t="shared" si="124"/>
        <v>1.8634579745316952E-15</v>
      </c>
      <c r="AR540" s="27" t="str">
        <f>IF(AN540&gt;Summary!$F$45,"",AQ540)</f>
        <v/>
      </c>
      <c r="AT540">
        <f t="shared" si="122"/>
        <v>519</v>
      </c>
      <c r="AU540">
        <f>Summary!$F$44*(AT540-0.5)</f>
        <v>3733.2</v>
      </c>
      <c r="AV540" s="1">
        <f>Summary!$F$32-SUM('Crossing Event Calculation'!$AW$22:$AW539)</f>
        <v>4.214301767557771E-7</v>
      </c>
      <c r="AW540" s="1">
        <f t="shared" si="125"/>
        <v>1.1712655113674706E-8</v>
      </c>
      <c r="AX540" s="27" t="str">
        <f>IF(AT540&gt;Summary!$F$45,"",AW540)</f>
        <v/>
      </c>
    </row>
    <row r="541" spans="1:50">
      <c r="A541">
        <f t="shared" si="112"/>
        <v>520</v>
      </c>
      <c r="B541">
        <f>Summary!$E$44*(A541-0.5)</f>
        <v>4675.5</v>
      </c>
      <c r="C541" s="1">
        <f>IF(Summary!E$41=1,0,Summary!$E$31*(Summary!$E$41)*(1-Summary!$E$41)^$A540)</f>
        <v>6.4923621911534545E-52</v>
      </c>
      <c r="D541" s="1" t="str">
        <f>IF(A541&gt;Summary!$E$45,"",C541)</f>
        <v/>
      </c>
      <c r="G541">
        <f t="shared" si="113"/>
        <v>520</v>
      </c>
      <c r="H541">
        <f>Summary!$E$44*(G541-0.5)</f>
        <v>4675.5</v>
      </c>
      <c r="I541" s="1">
        <f>Summary!$E$32-SUM('Crossing Event Calculation'!$J$22:$J540)</f>
        <v>0</v>
      </c>
      <c r="J541" s="1">
        <f t="shared" si="114"/>
        <v>0</v>
      </c>
      <c r="K541" s="27" t="str">
        <f>IF(G541&gt;Summary!$E$45,"",J541)</f>
        <v/>
      </c>
      <c r="N541">
        <f t="shared" si="115"/>
        <v>520</v>
      </c>
      <c r="O541">
        <f>Summary!$E$44*(N541-0.5)</f>
        <v>4675.5</v>
      </c>
      <c r="P541" s="1">
        <f>Summary!$E$32-SUM('Crossing Event Calculation'!$Q$22:$Q540)</f>
        <v>0</v>
      </c>
      <c r="Q541" s="1">
        <f t="shared" si="116"/>
        <v>0</v>
      </c>
      <c r="R541" s="27" t="str">
        <f>IF(N541&gt;Summary!$E$45,"",Q541)</f>
        <v/>
      </c>
      <c r="T541">
        <f t="shared" si="117"/>
        <v>520</v>
      </c>
      <c r="U541">
        <f>Summary!$E$44*(T541-0.5)</f>
        <v>4675.5</v>
      </c>
      <c r="V541" s="1">
        <f>Summary!$E$32-SUM('Crossing Event Calculation'!$W$22:$W540)</f>
        <v>3.0840108244944986E-11</v>
      </c>
      <c r="W541" s="1">
        <f t="shared" si="118"/>
        <v>1.3973787131553249E-12</v>
      </c>
      <c r="X541" s="27" t="str">
        <f>IF(T541&gt;Summary!$E$45,"",W541)</f>
        <v/>
      </c>
      <c r="AA541">
        <f t="shared" si="119"/>
        <v>520</v>
      </c>
      <c r="AB541">
        <f>Summary!$F$44*(AA541-0.5)</f>
        <v>3740.3999999999996</v>
      </c>
      <c r="AC541" s="1">
        <f>IF(Summary!F$41=1,0,Summary!$F$31*(Summary!$F$41)*(1-Summary!$F$41)^$A540)</f>
        <v>7.3119839985360548E-52</v>
      </c>
      <c r="AD541" s="1" t="str">
        <f>IF(AA541&gt;Summary!$F$45,"",AC541)</f>
        <v/>
      </c>
      <c r="AG541">
        <f t="shared" si="120"/>
        <v>520</v>
      </c>
      <c r="AH541">
        <f>Summary!$F$44*(AG541-0.5)</f>
        <v>3740.3999999999996</v>
      </c>
      <c r="AI541" s="1">
        <f>Summary!$F$32-SUM('Crossing Event Calculation'!$AJ$22:$AJ540)</f>
        <v>0</v>
      </c>
      <c r="AJ541" s="1">
        <f t="shared" si="123"/>
        <v>0</v>
      </c>
      <c r="AK541" s="27" t="str">
        <f>IF(AG541&gt;Summary!$F$45,"",AJ541)</f>
        <v/>
      </c>
      <c r="AN541">
        <f t="shared" si="121"/>
        <v>520</v>
      </c>
      <c r="AO541">
        <f>Summary!$F$44*(AN541-0.5)</f>
        <v>3740.3999999999996</v>
      </c>
      <c r="AP541" s="1">
        <f>Summary!$F$32-SUM('Crossing Event Calculation'!$AQ$22:$AQ540)</f>
        <v>3.0198066269804258E-14</v>
      </c>
      <c r="AQ541" s="1">
        <f t="shared" si="124"/>
        <v>1.7538427995592427E-15</v>
      </c>
      <c r="AR541" s="27" t="str">
        <f>IF(AN541&gt;Summary!$F$45,"",AQ541)</f>
        <v/>
      </c>
      <c r="AT541">
        <f t="shared" si="122"/>
        <v>520</v>
      </c>
      <c r="AU541">
        <f>Summary!$F$44*(AT541-0.5)</f>
        <v>3740.3999999999996</v>
      </c>
      <c r="AV541" s="1">
        <f>Summary!$F$32-SUM('Crossing Event Calculation'!$AW$22:$AW540)</f>
        <v>4.0971752168772468E-7</v>
      </c>
      <c r="AW541" s="1">
        <f t="shared" si="125"/>
        <v>1.1387129565567047E-8</v>
      </c>
      <c r="AX541" s="27" t="str">
        <f>IF(AT541&gt;Summary!$F$45,"",AW541)</f>
        <v/>
      </c>
    </row>
    <row r="542" spans="1:50">
      <c r="A542">
        <f t="shared" si="112"/>
        <v>521</v>
      </c>
      <c r="B542">
        <f>Summary!$E$44*(A542-0.5)</f>
        <v>4684.5</v>
      </c>
      <c r="C542" s="1">
        <f>IF(Summary!E$41=1,0,Summary!$E$31*(Summary!$E$41)*(1-Summary!$E$41)^$A541)</f>
        <v>5.1938897529227643E-52</v>
      </c>
      <c r="D542" s="1" t="str">
        <f>IF(A542&gt;Summary!$E$45,"",C542)</f>
        <v/>
      </c>
      <c r="G542">
        <f t="shared" si="113"/>
        <v>521</v>
      </c>
      <c r="H542">
        <f>Summary!$E$44*(G542-0.5)</f>
        <v>4684.5</v>
      </c>
      <c r="I542" s="1">
        <f>Summary!$E$32-SUM('Crossing Event Calculation'!$J$22:$J541)</f>
        <v>0</v>
      </c>
      <c r="J542" s="1">
        <f t="shared" si="114"/>
        <v>0</v>
      </c>
      <c r="K542" s="27" t="str">
        <f>IF(G542&gt;Summary!$E$45,"",J542)</f>
        <v/>
      </c>
      <c r="N542">
        <f t="shared" si="115"/>
        <v>521</v>
      </c>
      <c r="O542">
        <f>Summary!$E$44*(N542-0.5)</f>
        <v>4684.5</v>
      </c>
      <c r="P542" s="1">
        <f>Summary!$E$32-SUM('Crossing Event Calculation'!$Q$22:$Q541)</f>
        <v>0</v>
      </c>
      <c r="Q542" s="1">
        <f t="shared" si="116"/>
        <v>0</v>
      </c>
      <c r="R542" s="27" t="str">
        <f>IF(N542&gt;Summary!$E$45,"",Q542)</f>
        <v/>
      </c>
      <c r="T542">
        <f t="shared" si="117"/>
        <v>521</v>
      </c>
      <c r="U542">
        <f>Summary!$E$44*(T542-0.5)</f>
        <v>4684.5</v>
      </c>
      <c r="V542" s="1">
        <f>Summary!$E$32-SUM('Crossing Event Calculation'!$W$22:$W541)</f>
        <v>2.9442781546151764E-11</v>
      </c>
      <c r="W542" s="1">
        <f t="shared" si="118"/>
        <v>1.334065232907171E-12</v>
      </c>
      <c r="X542" s="27" t="str">
        <f>IF(T542&gt;Summary!$E$45,"",W542)</f>
        <v/>
      </c>
      <c r="AA542">
        <f t="shared" si="119"/>
        <v>521</v>
      </c>
      <c r="AB542">
        <f>Summary!$F$44*(AA542-0.5)</f>
        <v>3747.5999999999995</v>
      </c>
      <c r="AC542" s="1">
        <f>IF(Summary!F$41=1,0,Summary!$F$31*(Summary!$F$41)*(1-Summary!$F$41)^$A541)</f>
        <v>5.849587198828844E-52</v>
      </c>
      <c r="AD542" s="1" t="str">
        <f>IF(AA542&gt;Summary!$F$45,"",AC542)</f>
        <v/>
      </c>
      <c r="AG542">
        <f t="shared" si="120"/>
        <v>521</v>
      </c>
      <c r="AH542">
        <f>Summary!$F$44*(AG542-0.5)</f>
        <v>3747.5999999999995</v>
      </c>
      <c r="AI542" s="1">
        <f>Summary!$F$32-SUM('Crossing Event Calculation'!$AJ$22:$AJ541)</f>
        <v>0</v>
      </c>
      <c r="AJ542" s="1">
        <f t="shared" si="123"/>
        <v>0</v>
      </c>
      <c r="AK542" s="27" t="str">
        <f>IF(AG542&gt;Summary!$F$45,"",AJ542)</f>
        <v/>
      </c>
      <c r="AN542">
        <f t="shared" si="121"/>
        <v>521</v>
      </c>
      <c r="AO542">
        <f>Summary!$F$44*(AN542-0.5)</f>
        <v>3747.5999999999995</v>
      </c>
      <c r="AP542" s="1">
        <f>Summary!$F$32-SUM('Crossing Event Calculation'!$AQ$22:$AQ541)</f>
        <v>2.8421709430404007E-14</v>
      </c>
      <c r="AQ542" s="1">
        <f t="shared" si="124"/>
        <v>1.6506755760557578E-15</v>
      </c>
      <c r="AR542" s="27" t="str">
        <f>IF(AN542&gt;Summary!$F$45,"",AQ542)</f>
        <v/>
      </c>
      <c r="AT542">
        <f t="shared" si="122"/>
        <v>521</v>
      </c>
      <c r="AU542">
        <f>Summary!$F$44*(AT542-0.5)</f>
        <v>3747.5999999999995</v>
      </c>
      <c r="AV542" s="1">
        <f>Summary!$F$32-SUM('Crossing Event Calculation'!$AW$22:$AW541)</f>
        <v>3.9833039211512045E-7</v>
      </c>
      <c r="AW542" s="1">
        <f t="shared" si="125"/>
        <v>1.1070651228763153E-8</v>
      </c>
      <c r="AX542" s="27" t="str">
        <f>IF(AT542&gt;Summary!$F$45,"",AW542)</f>
        <v/>
      </c>
    </row>
    <row r="543" spans="1:50">
      <c r="A543">
        <f t="shared" si="112"/>
        <v>522</v>
      </c>
      <c r="B543">
        <f>Summary!$E$44*(A543-0.5)</f>
        <v>4693.5</v>
      </c>
      <c r="C543" s="1">
        <f>IF(Summary!E$41=1,0,Summary!$E$31*(Summary!$E$41)*(1-Summary!$E$41)^$A542)</f>
        <v>4.155111802338211E-52</v>
      </c>
      <c r="D543" s="1" t="str">
        <f>IF(A543&gt;Summary!$E$45,"",C543)</f>
        <v/>
      </c>
      <c r="G543">
        <f t="shared" si="113"/>
        <v>522</v>
      </c>
      <c r="H543">
        <f>Summary!$E$44*(G543-0.5)</f>
        <v>4693.5</v>
      </c>
      <c r="I543" s="1">
        <f>Summary!$E$32-SUM('Crossing Event Calculation'!$J$22:$J542)</f>
        <v>0</v>
      </c>
      <c r="J543" s="1">
        <f t="shared" si="114"/>
        <v>0</v>
      </c>
      <c r="K543" s="27" t="str">
        <f>IF(G543&gt;Summary!$E$45,"",J543)</f>
        <v/>
      </c>
      <c r="N543">
        <f t="shared" si="115"/>
        <v>522</v>
      </c>
      <c r="O543">
        <f>Summary!$E$44*(N543-0.5)</f>
        <v>4693.5</v>
      </c>
      <c r="P543" s="1">
        <f>Summary!$E$32-SUM('Crossing Event Calculation'!$Q$22:$Q542)</f>
        <v>0</v>
      </c>
      <c r="Q543" s="1">
        <f t="shared" si="116"/>
        <v>0</v>
      </c>
      <c r="R543" s="27" t="str">
        <f>IF(N543&gt;Summary!$E$45,"",Q543)</f>
        <v/>
      </c>
      <c r="T543">
        <f t="shared" si="117"/>
        <v>522</v>
      </c>
      <c r="U543">
        <f>Summary!$E$44*(T543-0.5)</f>
        <v>4693.5</v>
      </c>
      <c r="V543" s="1">
        <f>Summary!$E$32-SUM('Crossing Event Calculation'!$W$22:$W542)</f>
        <v>2.8108737559762176E-11</v>
      </c>
      <c r="W543" s="1">
        <f t="shared" si="118"/>
        <v>1.2736191198719082E-12</v>
      </c>
      <c r="X543" s="27" t="str">
        <f>IF(T543&gt;Summary!$E$45,"",W543)</f>
        <v/>
      </c>
      <c r="AA543">
        <f t="shared" si="119"/>
        <v>522</v>
      </c>
      <c r="AB543">
        <f>Summary!$F$44*(AA543-0.5)</f>
        <v>3754.7999999999997</v>
      </c>
      <c r="AC543" s="1">
        <f>IF(Summary!F$41=1,0,Summary!$F$31*(Summary!$F$41)*(1-Summary!$F$41)^$A542)</f>
        <v>4.6796697590630755E-52</v>
      </c>
      <c r="AD543" s="1" t="str">
        <f>IF(AA543&gt;Summary!$F$45,"",AC543)</f>
        <v/>
      </c>
      <c r="AG543">
        <f t="shared" si="120"/>
        <v>522</v>
      </c>
      <c r="AH543">
        <f>Summary!$F$44*(AG543-0.5)</f>
        <v>3754.7999999999997</v>
      </c>
      <c r="AI543" s="1">
        <f>Summary!$F$32-SUM('Crossing Event Calculation'!$AJ$22:$AJ542)</f>
        <v>0</v>
      </c>
      <c r="AJ543" s="1">
        <f t="shared" si="123"/>
        <v>0</v>
      </c>
      <c r="AK543" s="27" t="str">
        <f>IF(AG543&gt;Summary!$F$45,"",AJ543)</f>
        <v/>
      </c>
      <c r="AN543">
        <f t="shared" si="121"/>
        <v>522</v>
      </c>
      <c r="AO543">
        <f>Summary!$F$44*(AN543-0.5)</f>
        <v>3754.7999999999997</v>
      </c>
      <c r="AP543" s="1">
        <f>Summary!$F$32-SUM('Crossing Event Calculation'!$AQ$22:$AQ542)</f>
        <v>2.6756374893466273E-14</v>
      </c>
      <c r="AQ543" s="1">
        <f t="shared" si="124"/>
        <v>1.5539563040212407E-15</v>
      </c>
      <c r="AR543" s="27" t="str">
        <f>IF(AN543&gt;Summary!$F$45,"",AQ543)</f>
        <v/>
      </c>
      <c r="AT543">
        <f t="shared" si="122"/>
        <v>522</v>
      </c>
      <c r="AU543">
        <f>Summary!$F$44*(AT543-0.5)</f>
        <v>3754.7999999999997</v>
      </c>
      <c r="AV543" s="1">
        <f>Summary!$F$32-SUM('Crossing Event Calculation'!$AW$22:$AW542)</f>
        <v>3.8725974094155902E-7</v>
      </c>
      <c r="AW543" s="1">
        <f t="shared" si="125"/>
        <v>1.0762968660614108E-8</v>
      </c>
      <c r="AX543" s="27" t="str">
        <f>IF(AT543&gt;Summary!$F$45,"",AW543)</f>
        <v/>
      </c>
    </row>
    <row r="544" spans="1:50">
      <c r="A544">
        <f t="shared" si="112"/>
        <v>523</v>
      </c>
      <c r="B544">
        <f>Summary!$E$44*(A544-0.5)</f>
        <v>4702.5</v>
      </c>
      <c r="C544" s="1">
        <f>IF(Summary!E$41=1,0,Summary!$E$31*(Summary!$E$41)*(1-Summary!$E$41)^$A543)</f>
        <v>3.3240894418705695E-52</v>
      </c>
      <c r="D544" s="1" t="str">
        <f>IF(A544&gt;Summary!$E$45,"",C544)</f>
        <v/>
      </c>
      <c r="G544">
        <f t="shared" si="113"/>
        <v>523</v>
      </c>
      <c r="H544">
        <f>Summary!$E$44*(G544-0.5)</f>
        <v>4702.5</v>
      </c>
      <c r="I544" s="1">
        <f>Summary!$E$32-SUM('Crossing Event Calculation'!$J$22:$J543)</f>
        <v>0</v>
      </c>
      <c r="J544" s="1">
        <f t="shared" si="114"/>
        <v>0</v>
      </c>
      <c r="K544" s="27" t="str">
        <f>IF(G544&gt;Summary!$E$45,"",J544)</f>
        <v/>
      </c>
      <c r="N544">
        <f t="shared" si="115"/>
        <v>523</v>
      </c>
      <c r="O544">
        <f>Summary!$E$44*(N544-0.5)</f>
        <v>4702.5</v>
      </c>
      <c r="P544" s="1">
        <f>Summary!$E$32-SUM('Crossing Event Calculation'!$Q$22:$Q543)</f>
        <v>0</v>
      </c>
      <c r="Q544" s="1">
        <f t="shared" si="116"/>
        <v>0</v>
      </c>
      <c r="R544" s="27" t="str">
        <f>IF(N544&gt;Summary!$E$45,"",Q544)</f>
        <v/>
      </c>
      <c r="T544">
        <f t="shared" si="117"/>
        <v>523</v>
      </c>
      <c r="U544">
        <f>Summary!$E$44*(T544-0.5)</f>
        <v>4702.5</v>
      </c>
      <c r="V544" s="1">
        <f>Summary!$E$32-SUM('Crossing Event Calculation'!$W$22:$W543)</f>
        <v>2.6835089705912196E-11</v>
      </c>
      <c r="W544" s="1">
        <f t="shared" si="118"/>
        <v>1.2159095818608785E-12</v>
      </c>
      <c r="X544" s="27" t="str">
        <f>IF(T544&gt;Summary!$E$45,"",W544)</f>
        <v/>
      </c>
      <c r="AA544">
        <f t="shared" si="119"/>
        <v>523</v>
      </c>
      <c r="AB544">
        <f>Summary!$F$44*(AA544-0.5)</f>
        <v>3761.9999999999995</v>
      </c>
      <c r="AC544" s="1">
        <f>IF(Summary!F$41=1,0,Summary!$F$31*(Summary!$F$41)*(1-Summary!$F$41)^$A543)</f>
        <v>3.7437358072504611E-52</v>
      </c>
      <c r="AD544" s="1" t="str">
        <f>IF(AA544&gt;Summary!$F$45,"",AC544)</f>
        <v/>
      </c>
      <c r="AG544">
        <f t="shared" si="120"/>
        <v>523</v>
      </c>
      <c r="AH544">
        <f>Summary!$F$44*(AG544-0.5)</f>
        <v>3761.9999999999995</v>
      </c>
      <c r="AI544" s="1">
        <f>Summary!$F$32-SUM('Crossing Event Calculation'!$AJ$22:$AJ543)</f>
        <v>0</v>
      </c>
      <c r="AJ544" s="1">
        <f t="shared" si="123"/>
        <v>0</v>
      </c>
      <c r="AK544" s="27" t="str">
        <f>IF(AG544&gt;Summary!$F$45,"",AJ544)</f>
        <v/>
      </c>
      <c r="AN544">
        <f t="shared" si="121"/>
        <v>523</v>
      </c>
      <c r="AO544">
        <f>Summary!$F$44*(AN544-0.5)</f>
        <v>3761.9999999999995</v>
      </c>
      <c r="AP544" s="1">
        <f>Summary!$F$32-SUM('Crossing Event Calculation'!$AQ$22:$AQ543)</f>
        <v>2.5202062658991053E-14</v>
      </c>
      <c r="AQ544" s="1">
        <f t="shared" si="124"/>
        <v>1.4636849834556914E-15</v>
      </c>
      <c r="AR544" s="27" t="str">
        <f>IF(AN544&gt;Summary!$F$45,"",AQ544)</f>
        <v/>
      </c>
      <c r="AT544">
        <f t="shared" si="122"/>
        <v>523</v>
      </c>
      <c r="AU544">
        <f>Summary!$F$44*(AT544-0.5)</f>
        <v>3761.9999999999995</v>
      </c>
      <c r="AV544" s="1">
        <f>Summary!$F$32-SUM('Crossing Event Calculation'!$AW$22:$AW543)</f>
        <v>3.764967723141055E-7</v>
      </c>
      <c r="AW544" s="1">
        <f t="shared" si="125"/>
        <v>1.0463837401189088E-8</v>
      </c>
      <c r="AX544" s="27" t="str">
        <f>IF(AT544&gt;Summary!$F$45,"",AW544)</f>
        <v/>
      </c>
    </row>
    <row r="545" spans="1:50">
      <c r="A545">
        <f t="shared" si="112"/>
        <v>524</v>
      </c>
      <c r="B545">
        <f>Summary!$E$44*(A545-0.5)</f>
        <v>4711.5</v>
      </c>
      <c r="C545" s="1">
        <f>IF(Summary!E$41=1,0,Summary!$E$31*(Summary!$E$41)*(1-Summary!$E$41)^$A544)</f>
        <v>2.6592715534964555E-52</v>
      </c>
      <c r="D545" s="1" t="str">
        <f>IF(A545&gt;Summary!$E$45,"",C545)</f>
        <v/>
      </c>
      <c r="G545">
        <f t="shared" si="113"/>
        <v>524</v>
      </c>
      <c r="H545">
        <f>Summary!$E$44*(G545-0.5)</f>
        <v>4711.5</v>
      </c>
      <c r="I545" s="1">
        <f>Summary!$E$32-SUM('Crossing Event Calculation'!$J$22:$J544)</f>
        <v>0</v>
      </c>
      <c r="J545" s="1">
        <f t="shared" si="114"/>
        <v>0</v>
      </c>
      <c r="K545" s="27" t="str">
        <f>IF(G545&gt;Summary!$E$45,"",J545)</f>
        <v/>
      </c>
      <c r="N545">
        <f t="shared" si="115"/>
        <v>524</v>
      </c>
      <c r="O545">
        <f>Summary!$E$44*(N545-0.5)</f>
        <v>4711.5</v>
      </c>
      <c r="P545" s="1">
        <f>Summary!$E$32-SUM('Crossing Event Calculation'!$Q$22:$Q544)</f>
        <v>0</v>
      </c>
      <c r="Q545" s="1">
        <f t="shared" si="116"/>
        <v>0</v>
      </c>
      <c r="R545" s="27" t="str">
        <f>IF(N545&gt;Summary!$E$45,"",Q545)</f>
        <v/>
      </c>
      <c r="T545">
        <f t="shared" si="117"/>
        <v>524</v>
      </c>
      <c r="U545">
        <f>Summary!$E$44*(T545-0.5)</f>
        <v>4711.5</v>
      </c>
      <c r="V545" s="1">
        <f>Summary!$E$32-SUM('Crossing Event Calculation'!$W$22:$W544)</f>
        <v>2.5619173449342725E-11</v>
      </c>
      <c r="W545" s="1">
        <f t="shared" si="118"/>
        <v>1.1608158876230126E-12</v>
      </c>
      <c r="X545" s="27" t="str">
        <f>IF(T545&gt;Summary!$E$45,"",W545)</f>
        <v/>
      </c>
      <c r="AA545">
        <f t="shared" si="119"/>
        <v>524</v>
      </c>
      <c r="AB545">
        <f>Summary!$F$44*(AA545-0.5)</f>
        <v>3769.2</v>
      </c>
      <c r="AC545" s="1">
        <f>IF(Summary!F$41=1,0,Summary!$F$31*(Summary!$F$41)*(1-Summary!$F$41)^$A544)</f>
        <v>2.9949886458003688E-52</v>
      </c>
      <c r="AD545" s="1" t="str">
        <f>IF(AA545&gt;Summary!$F$45,"",AC545)</f>
        <v/>
      </c>
      <c r="AG545">
        <f t="shared" si="120"/>
        <v>524</v>
      </c>
      <c r="AH545">
        <f>Summary!$F$44*(AG545-0.5)</f>
        <v>3769.2</v>
      </c>
      <c r="AI545" s="1">
        <f>Summary!$F$32-SUM('Crossing Event Calculation'!$AJ$22:$AJ544)</f>
        <v>0</v>
      </c>
      <c r="AJ545" s="1">
        <f t="shared" si="123"/>
        <v>0</v>
      </c>
      <c r="AK545" s="27" t="str">
        <f>IF(AG545&gt;Summary!$F$45,"",AJ545)</f>
        <v/>
      </c>
      <c r="AN545">
        <f t="shared" si="121"/>
        <v>524</v>
      </c>
      <c r="AO545">
        <f>Summary!$F$44*(AN545-0.5)</f>
        <v>3769.2</v>
      </c>
      <c r="AP545" s="1">
        <f>Summary!$F$32-SUM('Crossing Event Calculation'!$AQ$22:$AQ544)</f>
        <v>2.375877272697835E-14</v>
      </c>
      <c r="AQ545" s="1">
        <f t="shared" si="124"/>
        <v>1.3798616143591101E-15</v>
      </c>
      <c r="AR545" s="27" t="str">
        <f>IF(AN545&gt;Summary!$F$45,"",AQ545)</f>
        <v/>
      </c>
      <c r="AT545">
        <f t="shared" si="122"/>
        <v>524</v>
      </c>
      <c r="AU545">
        <f>Summary!$F$44*(AT545-0.5)</f>
        <v>3769.2</v>
      </c>
      <c r="AV545" s="1">
        <f>Summary!$F$32-SUM('Crossing Event Calculation'!$AW$22:$AW544)</f>
        <v>3.6603293496195732E-7</v>
      </c>
      <c r="AW545" s="1">
        <f t="shared" si="125"/>
        <v>1.0173019788139222E-8</v>
      </c>
      <c r="AX545" s="27" t="str">
        <f>IF(AT545&gt;Summary!$F$45,"",AW545)</f>
        <v/>
      </c>
    </row>
    <row r="546" spans="1:50">
      <c r="A546">
        <f t="shared" si="112"/>
        <v>525</v>
      </c>
      <c r="B546">
        <f>Summary!$E$44*(A546-0.5)</f>
        <v>4720.5</v>
      </c>
      <c r="C546" s="1">
        <f>IF(Summary!E$41=1,0,Summary!$E$31*(Summary!$E$41)*(1-Summary!$E$41)^$A545)</f>
        <v>2.1274172427971653E-52</v>
      </c>
      <c r="D546" s="1" t="str">
        <f>IF(A546&gt;Summary!$E$45,"",C546)</f>
        <v/>
      </c>
      <c r="G546">
        <f t="shared" si="113"/>
        <v>525</v>
      </c>
      <c r="H546">
        <f>Summary!$E$44*(G546-0.5)</f>
        <v>4720.5</v>
      </c>
      <c r="I546" s="1">
        <f>Summary!$E$32-SUM('Crossing Event Calculation'!$J$22:$J545)</f>
        <v>0</v>
      </c>
      <c r="J546" s="1">
        <f t="shared" si="114"/>
        <v>0</v>
      </c>
      <c r="K546" s="27" t="str">
        <f>IF(G546&gt;Summary!$E$45,"",J546)</f>
        <v/>
      </c>
      <c r="N546">
        <f t="shared" si="115"/>
        <v>525</v>
      </c>
      <c r="O546">
        <f>Summary!$E$44*(N546-0.5)</f>
        <v>4720.5</v>
      </c>
      <c r="P546" s="1">
        <f>Summary!$E$32-SUM('Crossing Event Calculation'!$Q$22:$Q545)</f>
        <v>0</v>
      </c>
      <c r="Q546" s="1">
        <f t="shared" si="116"/>
        <v>0</v>
      </c>
      <c r="R546" s="27" t="str">
        <f>IF(N546&gt;Summary!$E$45,"",Q546)</f>
        <v/>
      </c>
      <c r="T546">
        <f t="shared" si="117"/>
        <v>525</v>
      </c>
      <c r="U546">
        <f>Summary!$E$44*(T546-0.5)</f>
        <v>4720.5</v>
      </c>
      <c r="V546" s="1">
        <f>Summary!$E$32-SUM('Crossing Event Calculation'!$W$22:$W545)</f>
        <v>2.4458324254794661E-11</v>
      </c>
      <c r="W546" s="1">
        <f t="shared" si="118"/>
        <v>1.1082173059072412E-12</v>
      </c>
      <c r="X546" s="27" t="str">
        <f>IF(T546&gt;Summary!$E$45,"",W546)</f>
        <v/>
      </c>
      <c r="AA546">
        <f t="shared" si="119"/>
        <v>525</v>
      </c>
      <c r="AB546">
        <f>Summary!$F$44*(AA546-0.5)</f>
        <v>3776.3999999999996</v>
      </c>
      <c r="AC546" s="1">
        <f>IF(Summary!F$41=1,0,Summary!$F$31*(Summary!$F$41)*(1-Summary!$F$41)^$A545)</f>
        <v>2.3959909166402958E-52</v>
      </c>
      <c r="AD546" s="1" t="str">
        <f>IF(AA546&gt;Summary!$F$45,"",AC546)</f>
        <v/>
      </c>
      <c r="AG546">
        <f t="shared" si="120"/>
        <v>525</v>
      </c>
      <c r="AH546">
        <f>Summary!$F$44*(AG546-0.5)</f>
        <v>3776.3999999999996</v>
      </c>
      <c r="AI546" s="1">
        <f>Summary!$F$32-SUM('Crossing Event Calculation'!$AJ$22:$AJ545)</f>
        <v>0</v>
      </c>
      <c r="AJ546" s="1">
        <f t="shared" si="123"/>
        <v>0</v>
      </c>
      <c r="AK546" s="27" t="str">
        <f>IF(AG546&gt;Summary!$F$45,"",AJ546)</f>
        <v/>
      </c>
      <c r="AN546">
        <f t="shared" si="121"/>
        <v>525</v>
      </c>
      <c r="AO546">
        <f>Summary!$F$44*(AN546-0.5)</f>
        <v>3776.3999999999996</v>
      </c>
      <c r="AP546" s="1">
        <f>Summary!$F$32-SUM('Crossing Event Calculation'!$AQ$22:$AQ545)</f>
        <v>2.2426505097428162E-14</v>
      </c>
      <c r="AQ546" s="1">
        <f t="shared" si="124"/>
        <v>1.3024861967314963E-15</v>
      </c>
      <c r="AR546" s="27" t="str">
        <f>IF(AN546&gt;Summary!$F$45,"",AQ546)</f>
        <v/>
      </c>
      <c r="AT546">
        <f t="shared" si="122"/>
        <v>525</v>
      </c>
      <c r="AU546">
        <f>Summary!$F$44*(AT546-0.5)</f>
        <v>3776.3999999999996</v>
      </c>
      <c r="AV546" s="1">
        <f>Summary!$F$32-SUM('Crossing Event Calculation'!$AW$22:$AW545)</f>
        <v>3.5585991520203919E-7</v>
      </c>
      <c r="AW546" s="1">
        <f t="shared" si="125"/>
        <v>9.890284762304636E-9</v>
      </c>
      <c r="AX546" s="27" t="str">
        <f>IF(AT546&gt;Summary!$F$45,"",AW546)</f>
        <v/>
      </c>
    </row>
    <row r="547" spans="1:50">
      <c r="A547">
        <f t="shared" si="112"/>
        <v>526</v>
      </c>
      <c r="B547">
        <f>Summary!$E$44*(A547-0.5)</f>
        <v>4729.5</v>
      </c>
      <c r="C547" s="1">
        <f>IF(Summary!E$41=1,0,Summary!$E$31*(Summary!$E$41)*(1-Summary!$E$41)^$A546)</f>
        <v>1.7019337942377322E-52</v>
      </c>
      <c r="D547" s="1" t="str">
        <f>IF(A547&gt;Summary!$E$45,"",C547)</f>
        <v/>
      </c>
      <c r="G547">
        <f t="shared" si="113"/>
        <v>526</v>
      </c>
      <c r="H547">
        <f>Summary!$E$44*(G547-0.5)</f>
        <v>4729.5</v>
      </c>
      <c r="I547" s="1">
        <f>Summary!$E$32-SUM('Crossing Event Calculation'!$J$22:$J546)</f>
        <v>0</v>
      </c>
      <c r="J547" s="1">
        <f t="shared" si="114"/>
        <v>0</v>
      </c>
      <c r="K547" s="27" t="str">
        <f>IF(G547&gt;Summary!$E$45,"",J547)</f>
        <v/>
      </c>
      <c r="N547">
        <f t="shared" si="115"/>
        <v>526</v>
      </c>
      <c r="O547">
        <f>Summary!$E$44*(N547-0.5)</f>
        <v>4729.5</v>
      </c>
      <c r="P547" s="1">
        <f>Summary!$E$32-SUM('Crossing Event Calculation'!$Q$22:$Q546)</f>
        <v>0</v>
      </c>
      <c r="Q547" s="1">
        <f t="shared" si="116"/>
        <v>0</v>
      </c>
      <c r="R547" s="27" t="str">
        <f>IF(N547&gt;Summary!$E$45,"",Q547)</f>
        <v/>
      </c>
      <c r="T547">
        <f t="shared" si="117"/>
        <v>526</v>
      </c>
      <c r="U547">
        <f>Summary!$E$44*(T547-0.5)</f>
        <v>4729.5</v>
      </c>
      <c r="V547" s="1">
        <f>Summary!$E$32-SUM('Crossing Event Calculation'!$W$22:$W546)</f>
        <v>2.335009963161383E-11</v>
      </c>
      <c r="W547" s="1">
        <f t="shared" si="118"/>
        <v>1.0580031664000848E-12</v>
      </c>
      <c r="X547" s="27" t="str">
        <f>IF(T547&gt;Summary!$E$45,"",W547)</f>
        <v/>
      </c>
      <c r="AA547">
        <f t="shared" si="119"/>
        <v>526</v>
      </c>
      <c r="AB547">
        <f>Summary!$F$44*(AA547-0.5)</f>
        <v>3783.5999999999995</v>
      </c>
      <c r="AC547" s="1">
        <f>IF(Summary!F$41=1,0,Summary!$F$31*(Summary!$F$41)*(1-Summary!$F$41)^$A546)</f>
        <v>1.9167927333122367E-52</v>
      </c>
      <c r="AD547" s="1" t="str">
        <f>IF(AA547&gt;Summary!$F$45,"",AC547)</f>
        <v/>
      </c>
      <c r="AG547">
        <f t="shared" si="120"/>
        <v>526</v>
      </c>
      <c r="AH547">
        <f>Summary!$F$44*(AG547-0.5)</f>
        <v>3783.5999999999995</v>
      </c>
      <c r="AI547" s="1">
        <f>Summary!$F$32-SUM('Crossing Event Calculation'!$AJ$22:$AJ546)</f>
        <v>0</v>
      </c>
      <c r="AJ547" s="1">
        <f t="shared" si="123"/>
        <v>0</v>
      </c>
      <c r="AK547" s="27" t="str">
        <f>IF(AG547&gt;Summary!$F$45,"",AJ547)</f>
        <v/>
      </c>
      <c r="AN547">
        <f t="shared" si="121"/>
        <v>526</v>
      </c>
      <c r="AO547">
        <f>Summary!$F$44*(AN547-0.5)</f>
        <v>3783.5999999999995</v>
      </c>
      <c r="AP547" s="1">
        <f>Summary!$F$32-SUM('Crossing Event Calculation'!$AQ$22:$AQ546)</f>
        <v>2.1094237467877974E-14</v>
      </c>
      <c r="AQ547" s="1">
        <f t="shared" si="124"/>
        <v>1.2251107791038828E-15</v>
      </c>
      <c r="AR547" s="27" t="str">
        <f>IF(AN547&gt;Summary!$F$45,"",AQ547)</f>
        <v/>
      </c>
      <c r="AT547">
        <f t="shared" si="122"/>
        <v>526</v>
      </c>
      <c r="AU547">
        <f>Summary!$F$44*(AT547-0.5)</f>
        <v>3783.5999999999995</v>
      </c>
      <c r="AV547" s="1">
        <f>Summary!$F$32-SUM('Crossing Event Calculation'!$AW$22:$AW546)</f>
        <v>3.4596963038868722E-7</v>
      </c>
      <c r="AW547" s="1">
        <f t="shared" si="125"/>
        <v>9.615407685663924E-9</v>
      </c>
      <c r="AX547" s="27" t="str">
        <f>IF(AT547&gt;Summary!$F$45,"",AW547)</f>
        <v/>
      </c>
    </row>
    <row r="548" spans="1:50">
      <c r="A548">
        <f t="shared" si="112"/>
        <v>527</v>
      </c>
      <c r="B548">
        <f>Summary!$E$44*(A548-0.5)</f>
        <v>4738.5</v>
      </c>
      <c r="C548" s="1">
        <f>IF(Summary!E$41=1,0,Summary!$E$31*(Summary!$E$41)*(1-Summary!$E$41)^$A547)</f>
        <v>1.3615470353901857E-52</v>
      </c>
      <c r="D548" s="1" t="str">
        <f>IF(A548&gt;Summary!$E$45,"",C548)</f>
        <v/>
      </c>
      <c r="G548">
        <f t="shared" si="113"/>
        <v>527</v>
      </c>
      <c r="H548">
        <f>Summary!$E$44*(G548-0.5)</f>
        <v>4738.5</v>
      </c>
      <c r="I548" s="1">
        <f>Summary!$E$32-SUM('Crossing Event Calculation'!$J$22:$J547)</f>
        <v>0</v>
      </c>
      <c r="J548" s="1">
        <f t="shared" si="114"/>
        <v>0</v>
      </c>
      <c r="K548" s="27" t="str">
        <f>IF(G548&gt;Summary!$E$45,"",J548)</f>
        <v/>
      </c>
      <c r="N548">
        <f t="shared" si="115"/>
        <v>527</v>
      </c>
      <c r="O548">
        <f>Summary!$E$44*(N548-0.5)</f>
        <v>4738.5</v>
      </c>
      <c r="P548" s="1">
        <f>Summary!$E$32-SUM('Crossing Event Calculation'!$Q$22:$Q547)</f>
        <v>0</v>
      </c>
      <c r="Q548" s="1">
        <f t="shared" si="116"/>
        <v>0</v>
      </c>
      <c r="R548" s="27" t="str">
        <f>IF(N548&gt;Summary!$E$45,"",Q548)</f>
        <v/>
      </c>
      <c r="T548">
        <f t="shared" si="117"/>
        <v>527</v>
      </c>
      <c r="U548">
        <f>Summary!$E$44*(T548-0.5)</f>
        <v>4738.5</v>
      </c>
      <c r="V548" s="1">
        <f>Summary!$E$32-SUM('Crossing Event Calculation'!$W$22:$W547)</f>
        <v>2.2292057089146056E-11</v>
      </c>
      <c r="W548" s="1">
        <f t="shared" si="118"/>
        <v>1.0100627987880631E-12</v>
      </c>
      <c r="X548" s="27" t="str">
        <f>IF(T548&gt;Summary!$E$45,"",W548)</f>
        <v/>
      </c>
      <c r="AA548">
        <f t="shared" si="119"/>
        <v>527</v>
      </c>
      <c r="AB548">
        <f>Summary!$F$44*(AA548-0.5)</f>
        <v>3790.7999999999997</v>
      </c>
      <c r="AC548" s="1">
        <f>IF(Summary!F$41=1,0,Summary!$F$31*(Summary!$F$41)*(1-Summary!$F$41)^$A547)</f>
        <v>1.5334341866497893E-52</v>
      </c>
      <c r="AD548" s="1" t="str">
        <f>IF(AA548&gt;Summary!$F$45,"",AC548)</f>
        <v/>
      </c>
      <c r="AG548">
        <f t="shared" si="120"/>
        <v>527</v>
      </c>
      <c r="AH548">
        <f>Summary!$F$44*(AG548-0.5)</f>
        <v>3790.7999999999997</v>
      </c>
      <c r="AI548" s="1">
        <f>Summary!$F$32-SUM('Crossing Event Calculation'!$AJ$22:$AJ547)</f>
        <v>0</v>
      </c>
      <c r="AJ548" s="1">
        <f t="shared" si="123"/>
        <v>0</v>
      </c>
      <c r="AK548" s="27" t="str">
        <f>IF(AG548&gt;Summary!$F$45,"",AJ548)</f>
        <v/>
      </c>
      <c r="AN548">
        <f t="shared" si="121"/>
        <v>527</v>
      </c>
      <c r="AO548">
        <f>Summary!$F$44*(AN548-0.5)</f>
        <v>3790.7999999999997</v>
      </c>
      <c r="AP548" s="1">
        <f>Summary!$F$32-SUM('Crossing Event Calculation'!$AQ$22:$AQ547)</f>
        <v>1.9872992140790302E-14</v>
      </c>
      <c r="AQ548" s="1">
        <f t="shared" si="124"/>
        <v>1.154183312945237E-15</v>
      </c>
      <c r="AR548" s="27" t="str">
        <f>IF(AN548&gt;Summary!$F$45,"",AQ548)</f>
        <v/>
      </c>
      <c r="AT548">
        <f t="shared" si="122"/>
        <v>527</v>
      </c>
      <c r="AU548">
        <f>Summary!$F$44*(AT548-0.5)</f>
        <v>3790.7999999999997</v>
      </c>
      <c r="AV548" s="1">
        <f>Summary!$F$32-SUM('Crossing Event Calculation'!$AW$22:$AW547)</f>
        <v>3.3635422269640003E-7</v>
      </c>
      <c r="AW548" s="1">
        <f t="shared" si="125"/>
        <v>9.3481701685404172E-9</v>
      </c>
      <c r="AX548" s="27" t="str">
        <f>IF(AT548&gt;Summary!$F$45,"",AW548)</f>
        <v/>
      </c>
    </row>
    <row r="549" spans="1:50">
      <c r="A549">
        <f t="shared" si="112"/>
        <v>528</v>
      </c>
      <c r="B549">
        <f>Summary!$E$44*(A549-0.5)</f>
        <v>4747.5</v>
      </c>
      <c r="C549" s="1">
        <f>IF(Summary!E$41=1,0,Summary!$E$31*(Summary!$E$41)*(1-Summary!$E$41)^$A548)</f>
        <v>1.0892376283121489E-52</v>
      </c>
      <c r="D549" s="1" t="str">
        <f>IF(A549&gt;Summary!$E$45,"",C549)</f>
        <v/>
      </c>
      <c r="G549">
        <f t="shared" si="113"/>
        <v>528</v>
      </c>
      <c r="H549">
        <f>Summary!$E$44*(G549-0.5)</f>
        <v>4747.5</v>
      </c>
      <c r="I549" s="1">
        <f>Summary!$E$32-SUM('Crossing Event Calculation'!$J$22:$J548)</f>
        <v>0</v>
      </c>
      <c r="J549" s="1">
        <f t="shared" si="114"/>
        <v>0</v>
      </c>
      <c r="K549" s="27" t="str">
        <f>IF(G549&gt;Summary!$E$45,"",J549)</f>
        <v/>
      </c>
      <c r="N549">
        <f t="shared" si="115"/>
        <v>528</v>
      </c>
      <c r="O549">
        <f>Summary!$E$44*(N549-0.5)</f>
        <v>4747.5</v>
      </c>
      <c r="P549" s="1">
        <f>Summary!$E$32-SUM('Crossing Event Calculation'!$Q$22:$Q548)</f>
        <v>0</v>
      </c>
      <c r="Q549" s="1">
        <f t="shared" si="116"/>
        <v>0</v>
      </c>
      <c r="R549" s="27" t="str">
        <f>IF(N549&gt;Summary!$E$45,"",Q549)</f>
        <v/>
      </c>
      <c r="T549">
        <f t="shared" si="117"/>
        <v>528</v>
      </c>
      <c r="U549">
        <f>Summary!$E$44*(T549-0.5)</f>
        <v>4747.5</v>
      </c>
      <c r="V549" s="1">
        <f>Summary!$E$32-SUM('Crossing Event Calculation'!$W$22:$W548)</f>
        <v>2.1281976181342088E-11</v>
      </c>
      <c r="W549" s="1">
        <f t="shared" si="118"/>
        <v>9.6429559369528503E-13</v>
      </c>
      <c r="X549" s="27" t="str">
        <f>IF(T549&gt;Summary!$E$45,"",W549)</f>
        <v/>
      </c>
      <c r="AA549">
        <f t="shared" si="119"/>
        <v>528</v>
      </c>
      <c r="AB549">
        <f>Summary!$F$44*(AA549-0.5)</f>
        <v>3797.9999999999995</v>
      </c>
      <c r="AC549" s="1">
        <f>IF(Summary!F$41=1,0,Summary!$F$31*(Summary!$F$41)*(1-Summary!$F$41)^$A548)</f>
        <v>1.2267473493198318E-52</v>
      </c>
      <c r="AD549" s="1" t="str">
        <f>IF(AA549&gt;Summary!$F$45,"",AC549)</f>
        <v/>
      </c>
      <c r="AG549">
        <f t="shared" si="120"/>
        <v>528</v>
      </c>
      <c r="AH549">
        <f>Summary!$F$44*(AG549-0.5)</f>
        <v>3797.9999999999995</v>
      </c>
      <c r="AI549" s="1">
        <f>Summary!$F$32-SUM('Crossing Event Calculation'!$AJ$22:$AJ548)</f>
        <v>0</v>
      </c>
      <c r="AJ549" s="1">
        <f t="shared" si="123"/>
        <v>0</v>
      </c>
      <c r="AK549" s="27" t="str">
        <f>IF(AG549&gt;Summary!$F$45,"",AJ549)</f>
        <v/>
      </c>
      <c r="AN549">
        <f t="shared" si="121"/>
        <v>528</v>
      </c>
      <c r="AO549">
        <f>Summary!$F$44*(AN549-0.5)</f>
        <v>3797.9999999999995</v>
      </c>
      <c r="AP549" s="1">
        <f>Summary!$F$32-SUM('Crossing Event Calculation'!$AQ$22:$AQ548)</f>
        <v>1.8762769116165146E-14</v>
      </c>
      <c r="AQ549" s="1">
        <f t="shared" si="124"/>
        <v>1.0897037982555588E-15</v>
      </c>
      <c r="AR549" s="27" t="str">
        <f>IF(AN549&gt;Summary!$F$45,"",AQ549)</f>
        <v/>
      </c>
      <c r="AT549">
        <f t="shared" si="122"/>
        <v>528</v>
      </c>
      <c r="AU549">
        <f>Summary!$F$44*(AT549-0.5)</f>
        <v>3797.9999999999995</v>
      </c>
      <c r="AV549" s="1">
        <f>Summary!$F$32-SUM('Crossing Event Calculation'!$AW$22:$AW548)</f>
        <v>3.2700605256952286E-7</v>
      </c>
      <c r="AW549" s="1">
        <f t="shared" si="125"/>
        <v>9.0883598875516388E-9</v>
      </c>
      <c r="AX549" s="27" t="str">
        <f>IF(AT549&gt;Summary!$F$45,"",AW549)</f>
        <v/>
      </c>
    </row>
    <row r="550" spans="1:50">
      <c r="A550">
        <f t="shared" si="112"/>
        <v>529</v>
      </c>
      <c r="B550">
        <f>Summary!$E$44*(A550-0.5)</f>
        <v>4756.5</v>
      </c>
      <c r="C550" s="1">
        <f>IF(Summary!E$41=1,0,Summary!$E$31*(Summary!$E$41)*(1-Summary!$E$41)^$A549)</f>
        <v>8.7139010264971916E-53</v>
      </c>
      <c r="D550" s="1" t="str">
        <f>IF(A550&gt;Summary!$E$45,"",C550)</f>
        <v/>
      </c>
      <c r="G550">
        <f t="shared" si="113"/>
        <v>529</v>
      </c>
      <c r="H550">
        <f>Summary!$E$44*(G550-0.5)</f>
        <v>4756.5</v>
      </c>
      <c r="I550" s="1">
        <f>Summary!$E$32-SUM('Crossing Event Calculation'!$J$22:$J549)</f>
        <v>0</v>
      </c>
      <c r="J550" s="1">
        <f t="shared" si="114"/>
        <v>0</v>
      </c>
      <c r="K550" s="27" t="str">
        <f>IF(G550&gt;Summary!$E$45,"",J550)</f>
        <v/>
      </c>
      <c r="N550">
        <f t="shared" si="115"/>
        <v>529</v>
      </c>
      <c r="O550">
        <f>Summary!$E$44*(N550-0.5)</f>
        <v>4756.5</v>
      </c>
      <c r="P550" s="1">
        <f>Summary!$E$32-SUM('Crossing Event Calculation'!$Q$22:$Q549)</f>
        <v>0</v>
      </c>
      <c r="Q550" s="1">
        <f t="shared" si="116"/>
        <v>0</v>
      </c>
      <c r="R550" s="27" t="str">
        <f>IF(N550&gt;Summary!$E$45,"",Q550)</f>
        <v/>
      </c>
      <c r="T550">
        <f t="shared" si="117"/>
        <v>529</v>
      </c>
      <c r="U550">
        <f>Summary!$E$44*(T550-0.5)</f>
        <v>4756.5</v>
      </c>
      <c r="V550" s="1">
        <f>Summary!$E$32-SUM('Crossing Event Calculation'!$W$22:$W549)</f>
        <v>2.0317636462152677E-11</v>
      </c>
      <c r="W550" s="1">
        <f t="shared" si="118"/>
        <v>9.2060094174585999E-13</v>
      </c>
      <c r="X550" s="27" t="str">
        <f>IF(T550&gt;Summary!$E$45,"",W550)</f>
        <v/>
      </c>
      <c r="AA550">
        <f t="shared" si="119"/>
        <v>529</v>
      </c>
      <c r="AB550">
        <f>Summary!$F$44*(AA550-0.5)</f>
        <v>3805.2</v>
      </c>
      <c r="AC550" s="1">
        <f>IF(Summary!F$41=1,0,Summary!$F$31*(Summary!$F$41)*(1-Summary!$F$41)^$A549)</f>
        <v>9.8139787945586545E-53</v>
      </c>
      <c r="AD550" s="1" t="str">
        <f>IF(AA550&gt;Summary!$F$45,"",AC550)</f>
        <v/>
      </c>
      <c r="AG550">
        <f t="shared" si="120"/>
        <v>529</v>
      </c>
      <c r="AH550">
        <f>Summary!$F$44*(AG550-0.5)</f>
        <v>3805.2</v>
      </c>
      <c r="AI550" s="1">
        <f>Summary!$F$32-SUM('Crossing Event Calculation'!$AJ$22:$AJ549)</f>
        <v>0</v>
      </c>
      <c r="AJ550" s="1">
        <f t="shared" si="123"/>
        <v>0</v>
      </c>
      <c r="AK550" s="27" t="str">
        <f>IF(AG550&gt;Summary!$F$45,"",AJ550)</f>
        <v/>
      </c>
      <c r="AN550">
        <f t="shared" si="121"/>
        <v>529</v>
      </c>
      <c r="AO550">
        <f>Summary!$F$44*(AN550-0.5)</f>
        <v>3805.2</v>
      </c>
      <c r="AP550" s="1">
        <f>Summary!$F$32-SUM('Crossing Event Calculation'!$AQ$22:$AQ549)</f>
        <v>1.7652546091539989E-14</v>
      </c>
      <c r="AQ550" s="1">
        <f t="shared" si="124"/>
        <v>1.0252242835658808E-15</v>
      </c>
      <c r="AR550" s="27" t="str">
        <f>IF(AN550&gt;Summary!$F$45,"",AQ550)</f>
        <v/>
      </c>
      <c r="AT550">
        <f t="shared" si="122"/>
        <v>529</v>
      </c>
      <c r="AU550">
        <f>Summary!$F$44*(AT550-0.5)</f>
        <v>3805.2</v>
      </c>
      <c r="AV550" s="1">
        <f>Summary!$F$32-SUM('Crossing Event Calculation'!$AW$22:$AW549)</f>
        <v>3.1791769272704329E-7</v>
      </c>
      <c r="AW550" s="1">
        <f t="shared" si="125"/>
        <v>8.8357704189867846E-9</v>
      </c>
      <c r="AX550" s="27" t="str">
        <f>IF(AT550&gt;Summary!$F$45,"",AW550)</f>
        <v/>
      </c>
    </row>
    <row r="551" spans="1:50">
      <c r="A551">
        <f t="shared" si="112"/>
        <v>530</v>
      </c>
      <c r="B551">
        <f>Summary!$E$44*(A551-0.5)</f>
        <v>4765.5</v>
      </c>
      <c r="C551" s="1">
        <f>IF(Summary!E$41=1,0,Summary!$E$31*(Summary!$E$41)*(1-Summary!$E$41)^$A550)</f>
        <v>6.9711208211977533E-53</v>
      </c>
      <c r="D551" s="1" t="str">
        <f>IF(A551&gt;Summary!$E$45,"",C551)</f>
        <v/>
      </c>
      <c r="G551">
        <f t="shared" si="113"/>
        <v>530</v>
      </c>
      <c r="H551">
        <f>Summary!$E$44*(G551-0.5)</f>
        <v>4765.5</v>
      </c>
      <c r="I551" s="1">
        <f>Summary!$E$32-SUM('Crossing Event Calculation'!$J$22:$J550)</f>
        <v>0</v>
      </c>
      <c r="J551" s="1">
        <f t="shared" si="114"/>
        <v>0</v>
      </c>
      <c r="K551" s="27" t="str">
        <f>IF(G551&gt;Summary!$E$45,"",J551)</f>
        <v/>
      </c>
      <c r="N551">
        <f t="shared" si="115"/>
        <v>530</v>
      </c>
      <c r="O551">
        <f>Summary!$E$44*(N551-0.5)</f>
        <v>4765.5</v>
      </c>
      <c r="P551" s="1">
        <f>Summary!$E$32-SUM('Crossing Event Calculation'!$Q$22:$Q550)</f>
        <v>0</v>
      </c>
      <c r="Q551" s="1">
        <f t="shared" si="116"/>
        <v>0</v>
      </c>
      <c r="R551" s="27" t="str">
        <f>IF(N551&gt;Summary!$E$45,"",Q551)</f>
        <v/>
      </c>
      <c r="T551">
        <f t="shared" si="117"/>
        <v>530</v>
      </c>
      <c r="U551">
        <f>Summary!$E$44*(T551-0.5)</f>
        <v>4765.5</v>
      </c>
      <c r="V551" s="1">
        <f>Summary!$E$32-SUM('Crossing Event Calculation'!$W$22:$W550)</f>
        <v>1.9397039530133497E-11</v>
      </c>
      <c r="W551" s="1">
        <f t="shared" si="118"/>
        <v>8.7888829450148594E-13</v>
      </c>
      <c r="X551" s="27" t="str">
        <f>IF(T551&gt;Summary!$E$45,"",W551)</f>
        <v/>
      </c>
      <c r="AA551">
        <f t="shared" si="119"/>
        <v>530</v>
      </c>
      <c r="AB551">
        <f>Summary!$F$44*(AA551-0.5)</f>
        <v>3812.3999999999996</v>
      </c>
      <c r="AC551" s="1">
        <f>IF(Summary!F$41=1,0,Summary!$F$31*(Summary!$F$41)*(1-Summary!$F$41)^$A550)</f>
        <v>7.8511830356469238E-53</v>
      </c>
      <c r="AD551" s="1" t="str">
        <f>IF(AA551&gt;Summary!$F$45,"",AC551)</f>
        <v/>
      </c>
      <c r="AG551">
        <f t="shared" si="120"/>
        <v>530</v>
      </c>
      <c r="AH551">
        <f>Summary!$F$44*(AG551-0.5)</f>
        <v>3812.3999999999996</v>
      </c>
      <c r="AI551" s="1">
        <f>Summary!$F$32-SUM('Crossing Event Calculation'!$AJ$22:$AJ550)</f>
        <v>0</v>
      </c>
      <c r="AJ551" s="1">
        <f t="shared" si="123"/>
        <v>0</v>
      </c>
      <c r="AK551" s="27" t="str">
        <f>IF(AG551&gt;Summary!$F$45,"",AJ551)</f>
        <v/>
      </c>
      <c r="AN551">
        <f t="shared" si="121"/>
        <v>530</v>
      </c>
      <c r="AO551">
        <f>Summary!$F$44*(AN551-0.5)</f>
        <v>3812.3999999999996</v>
      </c>
      <c r="AP551" s="1">
        <f>Summary!$F$32-SUM('Crossing Event Calculation'!$AQ$22:$AQ550)</f>
        <v>1.6653345369377348E-14</v>
      </c>
      <c r="AQ551" s="1">
        <f t="shared" si="124"/>
        <v>9.6719272034517057E-16</v>
      </c>
      <c r="AR551" s="27" t="str">
        <f>IF(AN551&gt;Summary!$F$45,"",AQ551)</f>
        <v/>
      </c>
      <c r="AT551">
        <f t="shared" si="122"/>
        <v>530</v>
      </c>
      <c r="AU551">
        <f>Summary!$F$44*(AT551-0.5)</f>
        <v>3812.3999999999996</v>
      </c>
      <c r="AV551" s="1">
        <f>Summary!$F$32-SUM('Crossing Event Calculation'!$AW$22:$AW550)</f>
        <v>3.0908192227840914E-7</v>
      </c>
      <c r="AW551" s="1">
        <f t="shared" si="125"/>
        <v>8.5902010752697968E-9</v>
      </c>
      <c r="AX551" s="27" t="str">
        <f>IF(AT551&gt;Summary!$F$45,"",AW551)</f>
        <v/>
      </c>
    </row>
    <row r="552" spans="1:50">
      <c r="A552">
        <f t="shared" si="112"/>
        <v>531</v>
      </c>
      <c r="B552">
        <f>Summary!$E$44*(A552-0.5)</f>
        <v>4774.5</v>
      </c>
      <c r="C552" s="1">
        <f>IF(Summary!E$41=1,0,Summary!$E$31*(Summary!$E$41)*(1-Summary!$E$41)^$A551)</f>
        <v>5.576896656958203E-53</v>
      </c>
      <c r="D552" s="1" t="str">
        <f>IF(A552&gt;Summary!$E$45,"",C552)</f>
        <v/>
      </c>
      <c r="G552">
        <f t="shared" si="113"/>
        <v>531</v>
      </c>
      <c r="H552">
        <f>Summary!$E$44*(G552-0.5)</f>
        <v>4774.5</v>
      </c>
      <c r="I552" s="1">
        <f>Summary!$E$32-SUM('Crossing Event Calculation'!$J$22:$J551)</f>
        <v>0</v>
      </c>
      <c r="J552" s="1">
        <f t="shared" si="114"/>
        <v>0</v>
      </c>
      <c r="K552" s="27" t="str">
        <f>IF(G552&gt;Summary!$E$45,"",J552)</f>
        <v/>
      </c>
      <c r="N552">
        <f t="shared" si="115"/>
        <v>531</v>
      </c>
      <c r="O552">
        <f>Summary!$E$44*(N552-0.5)</f>
        <v>4774.5</v>
      </c>
      <c r="P552" s="1">
        <f>Summary!$E$32-SUM('Crossing Event Calculation'!$Q$22:$Q551)</f>
        <v>0</v>
      </c>
      <c r="Q552" s="1">
        <f t="shared" si="116"/>
        <v>0</v>
      </c>
      <c r="R552" s="27" t="str">
        <f>IF(N552&gt;Summary!$E$45,"",Q552)</f>
        <v/>
      </c>
      <c r="T552">
        <f t="shared" si="117"/>
        <v>531</v>
      </c>
      <c r="U552">
        <f>Summary!$E$44*(T552-0.5)</f>
        <v>4774.5</v>
      </c>
      <c r="V552" s="1">
        <f>Summary!$E$32-SUM('Crossing Event Calculation'!$W$22:$W551)</f>
        <v>1.8518186983840224E-11</v>
      </c>
      <c r="W552" s="1">
        <f t="shared" si="118"/>
        <v>8.3906710352386112E-13</v>
      </c>
      <c r="X552" s="27" t="str">
        <f>IF(T552&gt;Summary!$E$45,"",W552)</f>
        <v/>
      </c>
      <c r="AA552">
        <f t="shared" si="119"/>
        <v>531</v>
      </c>
      <c r="AB552">
        <f>Summary!$F$44*(AA552-0.5)</f>
        <v>3819.5999999999995</v>
      </c>
      <c r="AC552" s="1">
        <f>IF(Summary!F$41=1,0,Summary!$F$31*(Summary!$F$41)*(1-Summary!$F$41)^$A551)</f>
        <v>6.2809464285175403E-53</v>
      </c>
      <c r="AD552" s="1" t="str">
        <f>IF(AA552&gt;Summary!$F$45,"",AC552)</f>
        <v/>
      </c>
      <c r="AG552">
        <f t="shared" si="120"/>
        <v>531</v>
      </c>
      <c r="AH552">
        <f>Summary!$F$44*(AG552-0.5)</f>
        <v>3819.5999999999995</v>
      </c>
      <c r="AI552" s="1">
        <f>Summary!$F$32-SUM('Crossing Event Calculation'!$AJ$22:$AJ551)</f>
        <v>0</v>
      </c>
      <c r="AJ552" s="1">
        <f t="shared" si="123"/>
        <v>0</v>
      </c>
      <c r="AK552" s="27" t="str">
        <f>IF(AG552&gt;Summary!$F$45,"",AJ552)</f>
        <v/>
      </c>
      <c r="AN552">
        <f t="shared" si="121"/>
        <v>531</v>
      </c>
      <c r="AO552">
        <f>Summary!$F$44*(AN552-0.5)</f>
        <v>3819.5999999999995</v>
      </c>
      <c r="AP552" s="1">
        <f>Summary!$F$32-SUM('Crossing Event Calculation'!$AQ$22:$AQ551)</f>
        <v>1.5654144647214707E-14</v>
      </c>
      <c r="AQ552" s="1">
        <f t="shared" si="124"/>
        <v>9.0916115712446035E-16</v>
      </c>
      <c r="AR552" s="27" t="str">
        <f>IF(AN552&gt;Summary!$F$45,"",AQ552)</f>
        <v/>
      </c>
      <c r="AT552">
        <f t="shared" si="122"/>
        <v>531</v>
      </c>
      <c r="AU552">
        <f>Summary!$F$44*(AT552-0.5)</f>
        <v>3819.5999999999995</v>
      </c>
      <c r="AV552" s="1">
        <f>Summary!$F$32-SUM('Crossing Event Calculation'!$AW$22:$AW551)</f>
        <v>3.0049172117241341E-7</v>
      </c>
      <c r="AW552" s="1">
        <f t="shared" si="125"/>
        <v>8.3514567506792433E-9</v>
      </c>
      <c r="AX552" s="27" t="str">
        <f>IF(AT552&gt;Summary!$F$45,"",AW552)</f>
        <v/>
      </c>
    </row>
    <row r="553" spans="1:50">
      <c r="A553">
        <f t="shared" si="112"/>
        <v>532</v>
      </c>
      <c r="B553">
        <f>Summary!$E$44*(A553-0.5)</f>
        <v>4783.5</v>
      </c>
      <c r="C553" s="1">
        <f>IF(Summary!E$41=1,0,Summary!$E$31*(Summary!$E$41)*(1-Summary!$E$41)^$A552)</f>
        <v>4.4615173255665631E-53</v>
      </c>
      <c r="D553" s="1" t="str">
        <f>IF(A553&gt;Summary!$E$45,"",C553)</f>
        <v/>
      </c>
      <c r="G553">
        <f t="shared" si="113"/>
        <v>532</v>
      </c>
      <c r="H553">
        <f>Summary!$E$44*(G553-0.5)</f>
        <v>4783.5</v>
      </c>
      <c r="I553" s="1">
        <f>Summary!$E$32-SUM('Crossing Event Calculation'!$J$22:$J552)</f>
        <v>0</v>
      </c>
      <c r="J553" s="1">
        <f t="shared" si="114"/>
        <v>0</v>
      </c>
      <c r="K553" s="27" t="str">
        <f>IF(G553&gt;Summary!$E$45,"",J553)</f>
        <v/>
      </c>
      <c r="N553">
        <f t="shared" si="115"/>
        <v>532</v>
      </c>
      <c r="O553">
        <f>Summary!$E$44*(N553-0.5)</f>
        <v>4783.5</v>
      </c>
      <c r="P553" s="1">
        <f>Summary!$E$32-SUM('Crossing Event Calculation'!$Q$22:$Q552)</f>
        <v>0</v>
      </c>
      <c r="Q553" s="1">
        <f t="shared" si="116"/>
        <v>0</v>
      </c>
      <c r="R553" s="27" t="str">
        <f>IF(N553&gt;Summary!$E$45,"",Q553)</f>
        <v/>
      </c>
      <c r="T553">
        <f t="shared" si="117"/>
        <v>532</v>
      </c>
      <c r="U553">
        <f>Summary!$E$44*(T553-0.5)</f>
        <v>4783.5</v>
      </c>
      <c r="V553" s="1">
        <f>Summary!$E$32-SUM('Crossing Event Calculation'!$W$22:$W552)</f>
        <v>1.767908042182853E-11</v>
      </c>
      <c r="W553" s="1">
        <f t="shared" si="118"/>
        <v>8.0104682037468368E-13</v>
      </c>
      <c r="X553" s="27" t="str">
        <f>IF(T553&gt;Summary!$E$45,"",W553)</f>
        <v/>
      </c>
      <c r="AA553">
        <f t="shared" si="119"/>
        <v>532</v>
      </c>
      <c r="AB553">
        <f>Summary!$F$44*(AA553-0.5)</f>
        <v>3826.7999999999997</v>
      </c>
      <c r="AC553" s="1">
        <f>IF(Summary!F$41=1,0,Summary!$F$31*(Summary!$F$41)*(1-Summary!$F$41)^$A552)</f>
        <v>5.0247571428140326E-53</v>
      </c>
      <c r="AD553" s="1" t="str">
        <f>IF(AA553&gt;Summary!$F$45,"",AC553)</f>
        <v/>
      </c>
      <c r="AG553">
        <f t="shared" si="120"/>
        <v>532</v>
      </c>
      <c r="AH553">
        <f>Summary!$F$44*(AG553-0.5)</f>
        <v>3826.7999999999997</v>
      </c>
      <c r="AI553" s="1">
        <f>Summary!$F$32-SUM('Crossing Event Calculation'!$AJ$22:$AJ552)</f>
        <v>0</v>
      </c>
      <c r="AJ553" s="1">
        <f t="shared" si="123"/>
        <v>0</v>
      </c>
      <c r="AK553" s="27" t="str">
        <f>IF(AG553&gt;Summary!$F$45,"",AJ553)</f>
        <v/>
      </c>
      <c r="AN553">
        <f t="shared" si="121"/>
        <v>532</v>
      </c>
      <c r="AO553">
        <f>Summary!$F$44*(AN553-0.5)</f>
        <v>3826.7999999999997</v>
      </c>
      <c r="AP553" s="1">
        <f>Summary!$F$32-SUM('Crossing Event Calculation'!$AQ$22:$AQ552)</f>
        <v>1.4765966227514582E-14</v>
      </c>
      <c r="AQ553" s="1">
        <f t="shared" si="124"/>
        <v>8.5757754537271792E-16</v>
      </c>
      <c r="AR553" s="27" t="str">
        <f>IF(AN553&gt;Summary!$F$45,"",AQ553)</f>
        <v/>
      </c>
      <c r="AT553">
        <f t="shared" si="122"/>
        <v>532</v>
      </c>
      <c r="AU553">
        <f>Summary!$F$44*(AT553-0.5)</f>
        <v>3826.7999999999997</v>
      </c>
      <c r="AV553" s="1">
        <f>Summary!$F$32-SUM('Crossing Event Calculation'!$AW$22:$AW552)</f>
        <v>2.9214026442403451E-7</v>
      </c>
      <c r="AW553" s="1">
        <f t="shared" si="125"/>
        <v>8.1193477608970067E-9</v>
      </c>
      <c r="AX553" s="27" t="str">
        <f>IF(AT553&gt;Summary!$F$45,"",AW553)</f>
        <v/>
      </c>
    </row>
    <row r="554" spans="1:50">
      <c r="A554">
        <f t="shared" si="112"/>
        <v>533</v>
      </c>
      <c r="B554">
        <f>Summary!$E$44*(A554-0.5)</f>
        <v>4792.5</v>
      </c>
      <c r="C554" s="1">
        <f>IF(Summary!E$41=1,0,Summary!$E$31*(Summary!$E$41)*(1-Summary!$E$41)^$A553)</f>
        <v>3.5692138604532513E-53</v>
      </c>
      <c r="D554" s="1" t="str">
        <f>IF(A554&gt;Summary!$E$45,"",C554)</f>
        <v/>
      </c>
      <c r="G554">
        <f t="shared" si="113"/>
        <v>533</v>
      </c>
      <c r="H554">
        <f>Summary!$E$44*(G554-0.5)</f>
        <v>4792.5</v>
      </c>
      <c r="I554" s="1">
        <f>Summary!$E$32-SUM('Crossing Event Calculation'!$J$22:$J553)</f>
        <v>0</v>
      </c>
      <c r="J554" s="1">
        <f t="shared" si="114"/>
        <v>0</v>
      </c>
      <c r="K554" s="27" t="str">
        <f>IF(G554&gt;Summary!$E$45,"",J554)</f>
        <v/>
      </c>
      <c r="N554">
        <f t="shared" si="115"/>
        <v>533</v>
      </c>
      <c r="O554">
        <f>Summary!$E$44*(N554-0.5)</f>
        <v>4792.5</v>
      </c>
      <c r="P554" s="1">
        <f>Summary!$E$32-SUM('Crossing Event Calculation'!$Q$22:$Q553)</f>
        <v>0</v>
      </c>
      <c r="Q554" s="1">
        <f t="shared" si="116"/>
        <v>0</v>
      </c>
      <c r="R554" s="27" t="str">
        <f>IF(N554&gt;Summary!$E$45,"",Q554)</f>
        <v/>
      </c>
      <c r="T554">
        <f t="shared" si="117"/>
        <v>533</v>
      </c>
      <c r="U554">
        <f>Summary!$E$44*(T554-0.5)</f>
        <v>4792.5</v>
      </c>
      <c r="V554" s="1">
        <f>Summary!$E$32-SUM('Crossing Event Calculation'!$W$22:$W553)</f>
        <v>1.687805450956148E-11</v>
      </c>
      <c r="W554" s="1">
        <f t="shared" si="118"/>
        <v>7.6475198802203557E-13</v>
      </c>
      <c r="X554" s="27" t="str">
        <f>IF(T554&gt;Summary!$E$45,"",W554)</f>
        <v/>
      </c>
      <c r="AA554">
        <f t="shared" si="119"/>
        <v>533</v>
      </c>
      <c r="AB554">
        <f>Summary!$F$44*(AA554-0.5)</f>
        <v>3833.9999999999995</v>
      </c>
      <c r="AC554" s="1">
        <f>IF(Summary!F$41=1,0,Summary!$F$31*(Summary!$F$41)*(1-Summary!$F$41)^$A553)</f>
        <v>4.0198057142512269E-53</v>
      </c>
      <c r="AD554" s="1" t="str">
        <f>IF(AA554&gt;Summary!$F$45,"",AC554)</f>
        <v/>
      </c>
      <c r="AG554">
        <f t="shared" si="120"/>
        <v>533</v>
      </c>
      <c r="AH554">
        <f>Summary!$F$44*(AG554-0.5)</f>
        <v>3833.9999999999995</v>
      </c>
      <c r="AI554" s="1">
        <f>Summary!$F$32-SUM('Crossing Event Calculation'!$AJ$22:$AJ553)</f>
        <v>0</v>
      </c>
      <c r="AJ554" s="1">
        <f t="shared" si="123"/>
        <v>0</v>
      </c>
      <c r="AK554" s="27" t="str">
        <f>IF(AG554&gt;Summary!$F$45,"",AJ554)</f>
        <v/>
      </c>
      <c r="AN554">
        <f t="shared" si="121"/>
        <v>533</v>
      </c>
      <c r="AO554">
        <f>Summary!$F$44*(AN554-0.5)</f>
        <v>3833.9999999999995</v>
      </c>
      <c r="AP554" s="1">
        <f>Summary!$F$32-SUM('Crossing Event Calculation'!$AQ$22:$AQ553)</f>
        <v>1.3877787807814457E-14</v>
      </c>
      <c r="AQ554" s="1">
        <f t="shared" si="124"/>
        <v>8.0599393362097548E-16</v>
      </c>
      <c r="AR554" s="27" t="str">
        <f>IF(AN554&gt;Summary!$F$45,"",AQ554)</f>
        <v/>
      </c>
      <c r="AT554">
        <f t="shared" si="122"/>
        <v>533</v>
      </c>
      <c r="AU554">
        <f>Summary!$F$44*(AT554-0.5)</f>
        <v>3833.9999999999995</v>
      </c>
      <c r="AV554" s="1">
        <f>Summary!$F$32-SUM('Crossing Event Calculation'!$AW$22:$AW553)</f>
        <v>2.8402091667434348E-7</v>
      </c>
      <c r="AW554" s="1">
        <f t="shared" si="125"/>
        <v>7.8936896918137555E-9</v>
      </c>
      <c r="AX554" s="27" t="str">
        <f>IF(AT554&gt;Summary!$F$45,"",AW554)</f>
        <v/>
      </c>
    </row>
    <row r="555" spans="1:50">
      <c r="A555">
        <f t="shared" si="112"/>
        <v>534</v>
      </c>
      <c r="B555">
        <f>Summary!$E$44*(A555-0.5)</f>
        <v>4801.5</v>
      </c>
      <c r="C555" s="1">
        <f>IF(Summary!E$41=1,0,Summary!$E$31*(Summary!$E$41)*(1-Summary!$E$41)^$A554)</f>
        <v>2.8553710883626019E-53</v>
      </c>
      <c r="D555" s="1" t="str">
        <f>IF(A555&gt;Summary!$E$45,"",C555)</f>
        <v/>
      </c>
      <c r="G555">
        <f t="shared" si="113"/>
        <v>534</v>
      </c>
      <c r="H555">
        <f>Summary!$E$44*(G555-0.5)</f>
        <v>4801.5</v>
      </c>
      <c r="I555" s="1">
        <f>Summary!$E$32-SUM('Crossing Event Calculation'!$J$22:$J554)</f>
        <v>0</v>
      </c>
      <c r="J555" s="1">
        <f t="shared" si="114"/>
        <v>0</v>
      </c>
      <c r="K555" s="27" t="str">
        <f>IF(G555&gt;Summary!$E$45,"",J555)</f>
        <v/>
      </c>
      <c r="N555">
        <f t="shared" si="115"/>
        <v>534</v>
      </c>
      <c r="O555">
        <f>Summary!$E$44*(N555-0.5)</f>
        <v>4801.5</v>
      </c>
      <c r="P555" s="1">
        <f>Summary!$E$32-SUM('Crossing Event Calculation'!$Q$22:$Q554)</f>
        <v>0</v>
      </c>
      <c r="Q555" s="1">
        <f t="shared" si="116"/>
        <v>0</v>
      </c>
      <c r="R555" s="27" t="str">
        <f>IF(N555&gt;Summary!$E$45,"",Q555)</f>
        <v/>
      </c>
      <c r="T555">
        <f t="shared" si="117"/>
        <v>534</v>
      </c>
      <c r="U555">
        <f>Summary!$E$44*(T555-0.5)</f>
        <v>4801.5</v>
      </c>
      <c r="V555" s="1">
        <f>Summary!$E$32-SUM('Crossing Event Calculation'!$W$22:$W554)</f>
        <v>1.6113332890199672E-11</v>
      </c>
      <c r="W555" s="1">
        <f t="shared" si="118"/>
        <v>7.3010211896520388E-13</v>
      </c>
      <c r="X555" s="27" t="str">
        <f>IF(T555&gt;Summary!$E$45,"",W555)</f>
        <v/>
      </c>
      <c r="AA555">
        <f t="shared" si="119"/>
        <v>534</v>
      </c>
      <c r="AB555">
        <f>Summary!$F$44*(AA555-0.5)</f>
        <v>3841.2</v>
      </c>
      <c r="AC555" s="1">
        <f>IF(Summary!F$41=1,0,Summary!$F$31*(Summary!$F$41)*(1-Summary!$F$41)^$A554)</f>
        <v>3.2158445714009822E-53</v>
      </c>
      <c r="AD555" s="1" t="str">
        <f>IF(AA555&gt;Summary!$F$45,"",AC555)</f>
        <v/>
      </c>
      <c r="AG555">
        <f t="shared" si="120"/>
        <v>534</v>
      </c>
      <c r="AH555">
        <f>Summary!$F$44*(AG555-0.5)</f>
        <v>3841.2</v>
      </c>
      <c r="AI555" s="1">
        <f>Summary!$F$32-SUM('Crossing Event Calculation'!$AJ$22:$AJ554)</f>
        <v>0</v>
      </c>
      <c r="AJ555" s="1">
        <f t="shared" si="123"/>
        <v>0</v>
      </c>
      <c r="AK555" s="27" t="str">
        <f>IF(AG555&gt;Summary!$F$45,"",AJ555)</f>
        <v/>
      </c>
      <c r="AN555">
        <f t="shared" si="121"/>
        <v>534</v>
      </c>
      <c r="AO555">
        <f>Summary!$F$44*(AN555-0.5)</f>
        <v>3841.2</v>
      </c>
      <c r="AP555" s="1">
        <f>Summary!$F$32-SUM('Crossing Event Calculation'!$AQ$22:$AQ554)</f>
        <v>1.3100631690576847E-14</v>
      </c>
      <c r="AQ555" s="1">
        <f t="shared" si="124"/>
        <v>7.6085827333820092E-16</v>
      </c>
      <c r="AR555" s="27" t="str">
        <f>IF(AN555&gt;Summary!$F$45,"",AQ555)</f>
        <v/>
      </c>
      <c r="AT555">
        <f t="shared" si="122"/>
        <v>534</v>
      </c>
      <c r="AU555">
        <f>Summary!$F$44*(AT555-0.5)</f>
        <v>3841.2</v>
      </c>
      <c r="AV555" s="1">
        <f>Summary!$F$32-SUM('Crossing Event Calculation'!$AW$22:$AW554)</f>
        <v>2.7612722697245573E-7</v>
      </c>
      <c r="AW555" s="1">
        <f t="shared" si="125"/>
        <v>7.6743032545056458E-9</v>
      </c>
      <c r="AX555" s="27" t="str">
        <f>IF(AT555&gt;Summary!$F$45,"",AW555)</f>
        <v/>
      </c>
    </row>
    <row r="556" spans="1:50">
      <c r="A556">
        <f t="shared" si="112"/>
        <v>535</v>
      </c>
      <c r="B556">
        <f>Summary!$E$44*(A556-0.5)</f>
        <v>4810.5</v>
      </c>
      <c r="C556" s="1">
        <f>IF(Summary!E$41=1,0,Summary!$E$31*(Summary!$E$41)*(1-Summary!$E$41)^$A555)</f>
        <v>2.2842968706900811E-53</v>
      </c>
      <c r="D556" s="1" t="str">
        <f>IF(A556&gt;Summary!$E$45,"",C556)</f>
        <v/>
      </c>
      <c r="G556">
        <f t="shared" si="113"/>
        <v>535</v>
      </c>
      <c r="H556">
        <f>Summary!$E$44*(G556-0.5)</f>
        <v>4810.5</v>
      </c>
      <c r="I556" s="1">
        <f>Summary!$E$32-SUM('Crossing Event Calculation'!$J$22:$J555)</f>
        <v>0</v>
      </c>
      <c r="J556" s="1">
        <f t="shared" si="114"/>
        <v>0</v>
      </c>
      <c r="K556" s="27" t="str">
        <f>IF(G556&gt;Summary!$E$45,"",J556)</f>
        <v/>
      </c>
      <c r="N556">
        <f t="shared" si="115"/>
        <v>535</v>
      </c>
      <c r="O556">
        <f>Summary!$E$44*(N556-0.5)</f>
        <v>4810.5</v>
      </c>
      <c r="P556" s="1">
        <f>Summary!$E$32-SUM('Crossing Event Calculation'!$Q$22:$Q555)</f>
        <v>0</v>
      </c>
      <c r="Q556" s="1">
        <f t="shared" si="116"/>
        <v>0</v>
      </c>
      <c r="R556" s="27" t="str">
        <f>IF(N556&gt;Summary!$E$45,"",Q556)</f>
        <v/>
      </c>
      <c r="T556">
        <f t="shared" si="117"/>
        <v>535</v>
      </c>
      <c r="U556">
        <f>Summary!$E$44*(T556-0.5)</f>
        <v>4810.5</v>
      </c>
      <c r="V556" s="1">
        <f>Summary!$E$32-SUM('Crossing Event Calculation'!$W$22:$W555)</f>
        <v>1.5383250229206169E-11</v>
      </c>
      <c r="W556" s="1">
        <f t="shared" si="118"/>
        <v>6.9702175617227046E-13</v>
      </c>
      <c r="X556" s="27" t="str">
        <f>IF(T556&gt;Summary!$E$45,"",W556)</f>
        <v/>
      </c>
      <c r="AA556">
        <f t="shared" si="119"/>
        <v>535</v>
      </c>
      <c r="AB556">
        <f>Summary!$F$44*(AA556-0.5)</f>
        <v>3848.3999999999996</v>
      </c>
      <c r="AC556" s="1">
        <f>IF(Summary!F$41=1,0,Summary!$F$31*(Summary!$F$41)*(1-Summary!$F$41)^$A555)</f>
        <v>2.5726756571207854E-53</v>
      </c>
      <c r="AD556" s="1" t="str">
        <f>IF(AA556&gt;Summary!$F$45,"",AC556)</f>
        <v/>
      </c>
      <c r="AG556">
        <f t="shared" si="120"/>
        <v>535</v>
      </c>
      <c r="AH556">
        <f>Summary!$F$44*(AG556-0.5)</f>
        <v>3848.3999999999996</v>
      </c>
      <c r="AI556" s="1">
        <f>Summary!$F$32-SUM('Crossing Event Calculation'!$AJ$22:$AJ555)</f>
        <v>0</v>
      </c>
      <c r="AJ556" s="1">
        <f t="shared" si="123"/>
        <v>0</v>
      </c>
      <c r="AK556" s="27" t="str">
        <f>IF(AG556&gt;Summary!$F$45,"",AJ556)</f>
        <v/>
      </c>
      <c r="AN556">
        <f t="shared" si="121"/>
        <v>535</v>
      </c>
      <c r="AO556">
        <f>Summary!$F$44*(AN556-0.5)</f>
        <v>3848.3999999999996</v>
      </c>
      <c r="AP556" s="1">
        <f>Summary!$F$32-SUM('Crossing Event Calculation'!$AQ$22:$AQ555)</f>
        <v>1.2323475573339238E-14</v>
      </c>
      <c r="AQ556" s="1">
        <f t="shared" si="124"/>
        <v>7.1572261305542626E-16</v>
      </c>
      <c r="AR556" s="27" t="str">
        <f>IF(AN556&gt;Summary!$F$45,"",AQ556)</f>
        <v/>
      </c>
      <c r="AT556">
        <f t="shared" si="122"/>
        <v>535</v>
      </c>
      <c r="AU556">
        <f>Summary!$F$44*(AT556-0.5)</f>
        <v>3848.3999999999996</v>
      </c>
      <c r="AV556" s="1">
        <f>Summary!$F$32-SUM('Crossing Event Calculation'!$AW$22:$AW555)</f>
        <v>2.6845292366850515E-7</v>
      </c>
      <c r="AW556" s="1">
        <f t="shared" si="125"/>
        <v>7.4610141432966079E-9</v>
      </c>
      <c r="AX556" s="27" t="str">
        <f>IF(AT556&gt;Summary!$F$45,"",AW556)</f>
        <v/>
      </c>
    </row>
    <row r="557" spans="1:50">
      <c r="A557">
        <f t="shared" si="112"/>
        <v>536</v>
      </c>
      <c r="B557">
        <f>Summary!$E$44*(A557-0.5)</f>
        <v>4819.5</v>
      </c>
      <c r="C557" s="1">
        <f>IF(Summary!E$41=1,0,Summary!$E$31*(Summary!$E$41)*(1-Summary!$E$41)^$A556)</f>
        <v>1.8274374965520651E-53</v>
      </c>
      <c r="D557" s="1" t="str">
        <f>IF(A557&gt;Summary!$E$45,"",C557)</f>
        <v/>
      </c>
      <c r="G557">
        <f t="shared" si="113"/>
        <v>536</v>
      </c>
      <c r="H557">
        <f>Summary!$E$44*(G557-0.5)</f>
        <v>4819.5</v>
      </c>
      <c r="I557" s="1">
        <f>Summary!$E$32-SUM('Crossing Event Calculation'!$J$22:$J556)</f>
        <v>0</v>
      </c>
      <c r="J557" s="1">
        <f t="shared" si="114"/>
        <v>0</v>
      </c>
      <c r="K557" s="27" t="str">
        <f>IF(G557&gt;Summary!$E$45,"",J557)</f>
        <v/>
      </c>
      <c r="N557">
        <f t="shared" si="115"/>
        <v>536</v>
      </c>
      <c r="O557">
        <f>Summary!$E$44*(N557-0.5)</f>
        <v>4819.5</v>
      </c>
      <c r="P557" s="1">
        <f>Summary!$E$32-SUM('Crossing Event Calculation'!$Q$22:$Q556)</f>
        <v>0</v>
      </c>
      <c r="Q557" s="1">
        <f t="shared" si="116"/>
        <v>0</v>
      </c>
      <c r="R557" s="27" t="str">
        <f>IF(N557&gt;Summary!$E$45,"",Q557)</f>
        <v/>
      </c>
      <c r="T557">
        <f t="shared" si="117"/>
        <v>536</v>
      </c>
      <c r="U557">
        <f>Summary!$E$44*(T557-0.5)</f>
        <v>4819.5</v>
      </c>
      <c r="V557" s="1">
        <f>Summary!$E$32-SUM('Crossing Event Calculation'!$W$22:$W556)</f>
        <v>1.4686252214346496E-11</v>
      </c>
      <c r="W557" s="1">
        <f t="shared" si="118"/>
        <v>6.6544047308011169E-13</v>
      </c>
      <c r="X557" s="27" t="str">
        <f>IF(T557&gt;Summary!$E$45,"",W557)</f>
        <v/>
      </c>
      <c r="AA557">
        <f t="shared" si="119"/>
        <v>536</v>
      </c>
      <c r="AB557">
        <f>Summary!$F$44*(AA557-0.5)</f>
        <v>3855.5999999999995</v>
      </c>
      <c r="AC557" s="1">
        <f>IF(Summary!F$41=1,0,Summary!$F$31*(Summary!$F$41)*(1-Summary!$F$41)^$A556)</f>
        <v>2.0581405256966288E-53</v>
      </c>
      <c r="AD557" s="1" t="str">
        <f>IF(AA557&gt;Summary!$F$45,"",AC557)</f>
        <v/>
      </c>
      <c r="AG557">
        <f t="shared" si="120"/>
        <v>536</v>
      </c>
      <c r="AH557">
        <f>Summary!$F$44*(AG557-0.5)</f>
        <v>3855.5999999999995</v>
      </c>
      <c r="AI557" s="1">
        <f>Summary!$F$32-SUM('Crossing Event Calculation'!$AJ$22:$AJ556)</f>
        <v>0</v>
      </c>
      <c r="AJ557" s="1">
        <f t="shared" si="123"/>
        <v>0</v>
      </c>
      <c r="AK557" s="27" t="str">
        <f>IF(AG557&gt;Summary!$F$45,"",AJ557)</f>
        <v/>
      </c>
      <c r="AN557">
        <f t="shared" si="121"/>
        <v>536</v>
      </c>
      <c r="AO557">
        <f>Summary!$F$44*(AN557-0.5)</f>
        <v>3855.5999999999995</v>
      </c>
      <c r="AP557" s="1">
        <f>Summary!$F$32-SUM('Crossing Event Calculation'!$AQ$22:$AQ556)</f>
        <v>1.1657341758564144E-14</v>
      </c>
      <c r="AQ557" s="1">
        <f t="shared" si="124"/>
        <v>6.7703490424161938E-16</v>
      </c>
      <c r="AR557" s="27" t="str">
        <f>IF(AN557&gt;Summary!$F$45,"",AQ557)</f>
        <v/>
      </c>
      <c r="AT557">
        <f t="shared" si="122"/>
        <v>536</v>
      </c>
      <c r="AU557">
        <f>Summary!$F$44*(AT557-0.5)</f>
        <v>3855.5999999999995</v>
      </c>
      <c r="AV557" s="1">
        <f>Summary!$F$32-SUM('Crossing Event Calculation'!$AW$22:$AW556)</f>
        <v>2.609919095286628E-7</v>
      </c>
      <c r="AW557" s="1">
        <f t="shared" si="125"/>
        <v>7.253652899991845E-9</v>
      </c>
      <c r="AX557" s="27" t="str">
        <f>IF(AT557&gt;Summary!$F$45,"",AW557)</f>
        <v/>
      </c>
    </row>
    <row r="558" spans="1:50">
      <c r="A558">
        <f t="shared" si="112"/>
        <v>537</v>
      </c>
      <c r="B558">
        <f>Summary!$E$44*(A558-0.5)</f>
        <v>4828.5</v>
      </c>
      <c r="C558" s="1">
        <f>IF(Summary!E$41=1,0,Summary!$E$31*(Summary!$E$41)*(1-Summary!$E$41)^$A557)</f>
        <v>1.4619499972416522E-53</v>
      </c>
      <c r="D558" s="1" t="str">
        <f>IF(A558&gt;Summary!$E$45,"",C558)</f>
        <v/>
      </c>
      <c r="G558">
        <f t="shared" si="113"/>
        <v>537</v>
      </c>
      <c r="H558">
        <f>Summary!$E$44*(G558-0.5)</f>
        <v>4828.5</v>
      </c>
      <c r="I558" s="1">
        <f>Summary!$E$32-SUM('Crossing Event Calculation'!$J$22:$J557)</f>
        <v>0</v>
      </c>
      <c r="J558" s="1">
        <f t="shared" si="114"/>
        <v>0</v>
      </c>
      <c r="K558" s="27" t="str">
        <f>IF(G558&gt;Summary!$E$45,"",J558)</f>
        <v/>
      </c>
      <c r="N558">
        <f t="shared" si="115"/>
        <v>537</v>
      </c>
      <c r="O558">
        <f>Summary!$E$44*(N558-0.5)</f>
        <v>4828.5</v>
      </c>
      <c r="P558" s="1">
        <f>Summary!$E$32-SUM('Crossing Event Calculation'!$Q$22:$Q557)</f>
        <v>0</v>
      </c>
      <c r="Q558" s="1">
        <f t="shared" si="116"/>
        <v>0</v>
      </c>
      <c r="R558" s="27" t="str">
        <f>IF(N558&gt;Summary!$E$45,"",Q558)</f>
        <v/>
      </c>
      <c r="T558">
        <f t="shared" si="117"/>
        <v>537</v>
      </c>
      <c r="U558">
        <f>Summary!$E$44*(T558-0.5)</f>
        <v>4828.5</v>
      </c>
      <c r="V558" s="1">
        <f>Summary!$E$32-SUM('Crossing Event Calculation'!$W$22:$W557)</f>
        <v>1.4020784533386177E-11</v>
      </c>
      <c r="W558" s="1">
        <f t="shared" si="118"/>
        <v>6.3528784312560403E-13</v>
      </c>
      <c r="X558" s="27" t="str">
        <f>IF(T558&gt;Summary!$E$45,"",W558)</f>
        <v/>
      </c>
      <c r="AA558">
        <f t="shared" si="119"/>
        <v>537</v>
      </c>
      <c r="AB558">
        <f>Summary!$F$44*(AA558-0.5)</f>
        <v>3862.7999999999997</v>
      </c>
      <c r="AC558" s="1">
        <f>IF(Summary!F$41=1,0,Summary!$F$31*(Summary!$F$41)*(1-Summary!$F$41)^$A557)</f>
        <v>1.646512420557303E-53</v>
      </c>
      <c r="AD558" s="1" t="str">
        <f>IF(AA558&gt;Summary!$F$45,"",AC558)</f>
        <v/>
      </c>
      <c r="AG558">
        <f t="shared" si="120"/>
        <v>537</v>
      </c>
      <c r="AH558">
        <f>Summary!$F$44*(AG558-0.5)</f>
        <v>3862.7999999999997</v>
      </c>
      <c r="AI558" s="1">
        <f>Summary!$F$32-SUM('Crossing Event Calculation'!$AJ$22:$AJ557)</f>
        <v>0</v>
      </c>
      <c r="AJ558" s="1">
        <f t="shared" si="123"/>
        <v>0</v>
      </c>
      <c r="AK558" s="27" t="str">
        <f>IF(AG558&gt;Summary!$F$45,"",AJ558)</f>
        <v/>
      </c>
      <c r="AN558">
        <f t="shared" si="121"/>
        <v>537</v>
      </c>
      <c r="AO558">
        <f>Summary!$F$44*(AN558-0.5)</f>
        <v>3862.7999999999997</v>
      </c>
      <c r="AP558" s="1">
        <f>Summary!$F$32-SUM('Crossing Event Calculation'!$AQ$22:$AQ557)</f>
        <v>1.099120794378905E-14</v>
      </c>
      <c r="AQ558" s="1">
        <f t="shared" si="124"/>
        <v>6.383471954278126E-16</v>
      </c>
      <c r="AR558" s="27" t="str">
        <f>IF(AN558&gt;Summary!$F$45,"",AQ558)</f>
        <v/>
      </c>
      <c r="AT558">
        <f t="shared" si="122"/>
        <v>537</v>
      </c>
      <c r="AU558">
        <f>Summary!$F$44*(AT558-0.5)</f>
        <v>3862.7999999999997</v>
      </c>
      <c r="AV558" s="1">
        <f>Summary!$F$32-SUM('Crossing Event Calculation'!$AW$22:$AW557)</f>
        <v>2.53738256628111E-7</v>
      </c>
      <c r="AW558" s="1">
        <f t="shared" si="125"/>
        <v>7.0520547719401271E-9</v>
      </c>
      <c r="AX558" s="27" t="str">
        <f>IF(AT558&gt;Summary!$F$45,"",AW558)</f>
        <v/>
      </c>
    </row>
    <row r="559" spans="1:50">
      <c r="A559">
        <f t="shared" si="112"/>
        <v>538</v>
      </c>
      <c r="B559">
        <f>Summary!$E$44*(A559-0.5)</f>
        <v>4837.5</v>
      </c>
      <c r="C559" s="1">
        <f>IF(Summary!E$41=1,0,Summary!$E$31*(Summary!$E$41)*(1-Summary!$E$41)^$A558)</f>
        <v>1.1695599977933218E-53</v>
      </c>
      <c r="D559" s="1" t="str">
        <f>IF(A559&gt;Summary!$E$45,"",C559)</f>
        <v/>
      </c>
      <c r="G559">
        <f t="shared" si="113"/>
        <v>538</v>
      </c>
      <c r="H559">
        <f>Summary!$E$44*(G559-0.5)</f>
        <v>4837.5</v>
      </c>
      <c r="I559" s="1">
        <f>Summary!$E$32-SUM('Crossing Event Calculation'!$J$22:$J558)</f>
        <v>0</v>
      </c>
      <c r="J559" s="1">
        <f t="shared" si="114"/>
        <v>0</v>
      </c>
      <c r="K559" s="27" t="str">
        <f>IF(G559&gt;Summary!$E$45,"",J559)</f>
        <v/>
      </c>
      <c r="N559">
        <f t="shared" si="115"/>
        <v>538</v>
      </c>
      <c r="O559">
        <f>Summary!$E$44*(N559-0.5)</f>
        <v>4837.5</v>
      </c>
      <c r="P559" s="1">
        <f>Summary!$E$32-SUM('Crossing Event Calculation'!$Q$22:$Q558)</f>
        <v>0</v>
      </c>
      <c r="Q559" s="1">
        <f t="shared" si="116"/>
        <v>0</v>
      </c>
      <c r="R559" s="27" t="str">
        <f>IF(N559&gt;Summary!$E$45,"",Q559)</f>
        <v/>
      </c>
      <c r="T559">
        <f t="shared" si="117"/>
        <v>538</v>
      </c>
      <c r="U559">
        <f>Summary!$E$44*(T559-0.5)</f>
        <v>4837.5</v>
      </c>
      <c r="V559" s="1">
        <f>Summary!$E$32-SUM('Crossing Event Calculation'!$W$22:$W558)</f>
        <v>1.3385514918695662E-11</v>
      </c>
      <c r="W559" s="1">
        <f t="shared" si="118"/>
        <v>6.0650350068321281E-13</v>
      </c>
      <c r="X559" s="27" t="str">
        <f>IF(T559&gt;Summary!$E$45,"",W559)</f>
        <v/>
      </c>
      <c r="AA559">
        <f t="shared" si="119"/>
        <v>538</v>
      </c>
      <c r="AB559">
        <f>Summary!$F$44*(AA559-0.5)</f>
        <v>3869.9999999999995</v>
      </c>
      <c r="AC559" s="1">
        <f>IF(Summary!F$41=1,0,Summary!$F$31*(Summary!$F$41)*(1-Summary!$F$41)^$A558)</f>
        <v>1.3172099364458424E-53</v>
      </c>
      <c r="AD559" s="1" t="str">
        <f>IF(AA559&gt;Summary!$F$45,"",AC559)</f>
        <v/>
      </c>
      <c r="AG559">
        <f t="shared" si="120"/>
        <v>538</v>
      </c>
      <c r="AH559">
        <f>Summary!$F$44*(AG559-0.5)</f>
        <v>3869.9999999999995</v>
      </c>
      <c r="AI559" s="1">
        <f>Summary!$F$32-SUM('Crossing Event Calculation'!$AJ$22:$AJ558)</f>
        <v>0</v>
      </c>
      <c r="AJ559" s="1">
        <f t="shared" si="123"/>
        <v>0</v>
      </c>
      <c r="AK559" s="27" t="str">
        <f>IF(AG559&gt;Summary!$F$45,"",AJ559)</f>
        <v/>
      </c>
      <c r="AN559">
        <f t="shared" si="121"/>
        <v>538</v>
      </c>
      <c r="AO559">
        <f>Summary!$F$44*(AN559-0.5)</f>
        <v>3869.9999999999995</v>
      </c>
      <c r="AP559" s="1">
        <f>Summary!$F$32-SUM('Crossing Event Calculation'!$AQ$22:$AQ558)</f>
        <v>1.0325074129013956E-14</v>
      </c>
      <c r="AQ559" s="1">
        <f t="shared" si="124"/>
        <v>5.9965948661400582E-16</v>
      </c>
      <c r="AR559" s="27" t="str">
        <f>IF(AN559&gt;Summary!$F$45,"",AQ559)</f>
        <v/>
      </c>
      <c r="AT559">
        <f t="shared" si="122"/>
        <v>538</v>
      </c>
      <c r="AU559">
        <f>Summary!$F$44*(AT559-0.5)</f>
        <v>3869.9999999999995</v>
      </c>
      <c r="AV559" s="1">
        <f>Summary!$F$32-SUM('Crossing Event Calculation'!$AW$22:$AW558)</f>
        <v>2.4668620191015123E-7</v>
      </c>
      <c r="AW559" s="1">
        <f t="shared" si="125"/>
        <v>6.8560595886096935E-9</v>
      </c>
      <c r="AX559" s="27" t="str">
        <f>IF(AT559&gt;Summary!$F$45,"",AW559)</f>
        <v/>
      </c>
    </row>
    <row r="560" spans="1:50">
      <c r="A560">
        <f t="shared" si="112"/>
        <v>539</v>
      </c>
      <c r="B560">
        <f>Summary!$E$44*(A560-0.5)</f>
        <v>4846.5</v>
      </c>
      <c r="C560" s="1">
        <f>IF(Summary!E$41=1,0,Summary!$E$31*(Summary!$E$41)*(1-Summary!$E$41)^$A559)</f>
        <v>9.356479982346576E-54</v>
      </c>
      <c r="D560" s="1" t="str">
        <f>IF(A560&gt;Summary!$E$45,"",C560)</f>
        <v/>
      </c>
      <c r="G560">
        <f t="shared" si="113"/>
        <v>539</v>
      </c>
      <c r="H560">
        <f>Summary!$E$44*(G560-0.5)</f>
        <v>4846.5</v>
      </c>
      <c r="I560" s="1">
        <f>Summary!$E$32-SUM('Crossing Event Calculation'!$J$22:$J559)</f>
        <v>0</v>
      </c>
      <c r="J560" s="1">
        <f t="shared" si="114"/>
        <v>0</v>
      </c>
      <c r="K560" s="27" t="str">
        <f>IF(G560&gt;Summary!$E$45,"",J560)</f>
        <v/>
      </c>
      <c r="N560">
        <f t="shared" si="115"/>
        <v>539</v>
      </c>
      <c r="O560">
        <f>Summary!$E$44*(N560-0.5)</f>
        <v>4846.5</v>
      </c>
      <c r="P560" s="1">
        <f>Summary!$E$32-SUM('Crossing Event Calculation'!$Q$22:$Q559)</f>
        <v>0</v>
      </c>
      <c r="Q560" s="1">
        <f t="shared" si="116"/>
        <v>0</v>
      </c>
      <c r="R560" s="27" t="str">
        <f>IF(N560&gt;Summary!$E$45,"",Q560)</f>
        <v/>
      </c>
      <c r="T560">
        <f t="shared" si="117"/>
        <v>539</v>
      </c>
      <c r="U560">
        <f>Summary!$E$44*(T560-0.5)</f>
        <v>4846.5</v>
      </c>
      <c r="V560" s="1">
        <f>Summary!$E$32-SUM('Crossing Event Calculation'!$W$22:$W559)</f>
        <v>1.2779000080342939E-11</v>
      </c>
      <c r="W560" s="1">
        <f t="shared" si="118"/>
        <v>5.7902204965860893E-13</v>
      </c>
      <c r="X560" s="27" t="str">
        <f>IF(T560&gt;Summary!$E$45,"",W560)</f>
        <v/>
      </c>
      <c r="AA560">
        <f t="shared" si="119"/>
        <v>539</v>
      </c>
      <c r="AB560">
        <f>Summary!$F$44*(AA560-0.5)</f>
        <v>3877.2</v>
      </c>
      <c r="AC560" s="1">
        <f>IF(Summary!F$41=1,0,Summary!$F$31*(Summary!$F$41)*(1-Summary!$F$41)^$A559)</f>
        <v>1.0537679491566742E-53</v>
      </c>
      <c r="AD560" s="1" t="str">
        <f>IF(AA560&gt;Summary!$F$45,"",AC560)</f>
        <v/>
      </c>
      <c r="AG560">
        <f t="shared" si="120"/>
        <v>539</v>
      </c>
      <c r="AH560">
        <f>Summary!$F$44*(AG560-0.5)</f>
        <v>3877.2</v>
      </c>
      <c r="AI560" s="1">
        <f>Summary!$F$32-SUM('Crossing Event Calculation'!$AJ$22:$AJ559)</f>
        <v>0</v>
      </c>
      <c r="AJ560" s="1">
        <f t="shared" si="123"/>
        <v>0</v>
      </c>
      <c r="AK560" s="27" t="str">
        <f>IF(AG560&gt;Summary!$F$45,"",AJ560)</f>
        <v/>
      </c>
      <c r="AN560">
        <f t="shared" si="121"/>
        <v>539</v>
      </c>
      <c r="AO560">
        <f>Summary!$F$44*(AN560-0.5)</f>
        <v>3877.2</v>
      </c>
      <c r="AP560" s="1">
        <f>Summary!$F$32-SUM('Crossing Event Calculation'!$AQ$22:$AQ559)</f>
        <v>9.7699626167013776E-15</v>
      </c>
      <c r="AQ560" s="1">
        <f t="shared" si="124"/>
        <v>5.6741972926916672E-16</v>
      </c>
      <c r="AR560" s="27" t="str">
        <f>IF(AN560&gt;Summary!$F$45,"",AQ560)</f>
        <v/>
      </c>
      <c r="AT560">
        <f t="shared" si="122"/>
        <v>539</v>
      </c>
      <c r="AU560">
        <f>Summary!$F$44*(AT560-0.5)</f>
        <v>3877.2</v>
      </c>
      <c r="AV560" s="1">
        <f>Summary!$F$32-SUM('Crossing Event Calculation'!$AW$22:$AW559)</f>
        <v>2.3983014230122279E-7</v>
      </c>
      <c r="AW560" s="1">
        <f t="shared" si="125"/>
        <v>6.6655116258217553E-9</v>
      </c>
      <c r="AX560" s="27" t="str">
        <f>IF(AT560&gt;Summary!$F$45,"",AW560)</f>
        <v/>
      </c>
    </row>
    <row r="561" spans="1:50">
      <c r="A561">
        <f t="shared" si="112"/>
        <v>540</v>
      </c>
      <c r="B561">
        <f>Summary!$E$44*(A561-0.5)</f>
        <v>4855.5</v>
      </c>
      <c r="C561" s="1">
        <f>IF(Summary!E$41=1,0,Summary!$E$31*(Summary!$E$41)*(1-Summary!$E$41)^$A560)</f>
        <v>7.4851839858772608E-54</v>
      </c>
      <c r="D561" s="1" t="str">
        <f>IF(A561&gt;Summary!$E$45,"",C561)</f>
        <v/>
      </c>
      <c r="G561">
        <f t="shared" si="113"/>
        <v>540</v>
      </c>
      <c r="H561">
        <f>Summary!$E$44*(G561-0.5)</f>
        <v>4855.5</v>
      </c>
      <c r="I561" s="1">
        <f>Summary!$E$32-SUM('Crossing Event Calculation'!$J$22:$J560)</f>
        <v>0</v>
      </c>
      <c r="J561" s="1">
        <f t="shared" si="114"/>
        <v>0</v>
      </c>
      <c r="K561" s="27" t="str">
        <f>IF(G561&gt;Summary!$E$45,"",J561)</f>
        <v/>
      </c>
      <c r="N561">
        <f t="shared" si="115"/>
        <v>540</v>
      </c>
      <c r="O561">
        <f>Summary!$E$44*(N561-0.5)</f>
        <v>4855.5</v>
      </c>
      <c r="P561" s="1">
        <f>Summary!$E$32-SUM('Crossing Event Calculation'!$Q$22:$Q560)</f>
        <v>0</v>
      </c>
      <c r="Q561" s="1">
        <f t="shared" si="116"/>
        <v>0</v>
      </c>
      <c r="R561" s="27" t="str">
        <f>IF(N561&gt;Summary!$E$45,"",Q561)</f>
        <v/>
      </c>
      <c r="T561">
        <f t="shared" si="117"/>
        <v>540</v>
      </c>
      <c r="U561">
        <f>Summary!$E$44*(T561-0.5)</f>
        <v>4855.5</v>
      </c>
      <c r="V561" s="1">
        <f>Summary!$E$32-SUM('Crossing Event Calculation'!$W$22:$W560)</f>
        <v>1.220001877300092E-11</v>
      </c>
      <c r="W561" s="1">
        <f t="shared" si="118"/>
        <v>5.5278815489505236E-13</v>
      </c>
      <c r="X561" s="27" t="str">
        <f>IF(T561&gt;Summary!$E$45,"",W561)</f>
        <v/>
      </c>
      <c r="AA561">
        <f t="shared" si="119"/>
        <v>540</v>
      </c>
      <c r="AB561">
        <f>Summary!$F$44*(AA561-0.5)</f>
        <v>3884.3999999999996</v>
      </c>
      <c r="AC561" s="1">
        <f>IF(Summary!F$41=1,0,Summary!$F$31*(Summary!$F$41)*(1-Summary!$F$41)^$A560)</f>
        <v>8.4301435932533939E-54</v>
      </c>
      <c r="AD561" s="1" t="str">
        <f>IF(AA561&gt;Summary!$F$45,"",AC561)</f>
        <v/>
      </c>
      <c r="AG561">
        <f t="shared" si="120"/>
        <v>540</v>
      </c>
      <c r="AH561">
        <f>Summary!$F$44*(AG561-0.5)</f>
        <v>3884.3999999999996</v>
      </c>
      <c r="AI561" s="1">
        <f>Summary!$F$32-SUM('Crossing Event Calculation'!$AJ$22:$AJ560)</f>
        <v>0</v>
      </c>
      <c r="AJ561" s="1">
        <f t="shared" si="123"/>
        <v>0</v>
      </c>
      <c r="AK561" s="27" t="str">
        <f>IF(AG561&gt;Summary!$F$45,"",AJ561)</f>
        <v/>
      </c>
      <c r="AN561">
        <f t="shared" si="121"/>
        <v>540</v>
      </c>
      <c r="AO561">
        <f>Summary!$F$44*(AN561-0.5)</f>
        <v>3884.3999999999996</v>
      </c>
      <c r="AP561" s="1">
        <f>Summary!$F$32-SUM('Crossing Event Calculation'!$AQ$22:$AQ560)</f>
        <v>9.2148511043887993E-15</v>
      </c>
      <c r="AQ561" s="1">
        <f t="shared" si="124"/>
        <v>5.3517997192432773E-16</v>
      </c>
      <c r="AR561" s="27" t="str">
        <f>IF(AN561&gt;Summary!$F$45,"",AQ561)</f>
        <v/>
      </c>
      <c r="AT561">
        <f t="shared" si="122"/>
        <v>540</v>
      </c>
      <c r="AU561">
        <f>Summary!$F$44*(AT561-0.5)</f>
        <v>3884.3999999999996</v>
      </c>
      <c r="AV561" s="1">
        <f>Summary!$F$32-SUM('Crossing Event Calculation'!$AW$22:$AW560)</f>
        <v>2.3316463071409999E-7</v>
      </c>
      <c r="AW561" s="1">
        <f t="shared" si="125"/>
        <v>6.4802594946688052E-9</v>
      </c>
      <c r="AX561" s="27" t="str">
        <f>IF(AT561&gt;Summary!$F$45,"",AW561)</f>
        <v/>
      </c>
    </row>
    <row r="562" spans="1:50">
      <c r="A562">
        <f t="shared" si="112"/>
        <v>541</v>
      </c>
      <c r="B562">
        <f>Summary!$E$44*(A562-0.5)</f>
        <v>4864.5</v>
      </c>
      <c r="C562" s="1">
        <f>IF(Summary!E$41=1,0,Summary!$E$31*(Summary!$E$41)*(1-Summary!$E$41)^$A561)</f>
        <v>5.9881471887018103E-54</v>
      </c>
      <c r="D562" s="1" t="str">
        <f>IF(A562&gt;Summary!$E$45,"",C562)</f>
        <v/>
      </c>
      <c r="G562">
        <f t="shared" si="113"/>
        <v>541</v>
      </c>
      <c r="H562">
        <f>Summary!$E$44*(G562-0.5)</f>
        <v>4864.5</v>
      </c>
      <c r="I562" s="1">
        <f>Summary!$E$32-SUM('Crossing Event Calculation'!$J$22:$J561)</f>
        <v>0</v>
      </c>
      <c r="J562" s="1">
        <f t="shared" si="114"/>
        <v>0</v>
      </c>
      <c r="K562" s="27" t="str">
        <f>IF(G562&gt;Summary!$E$45,"",J562)</f>
        <v/>
      </c>
      <c r="N562">
        <f t="shared" si="115"/>
        <v>541</v>
      </c>
      <c r="O562">
        <f>Summary!$E$44*(N562-0.5)</f>
        <v>4864.5</v>
      </c>
      <c r="P562" s="1">
        <f>Summary!$E$32-SUM('Crossing Event Calculation'!$Q$22:$Q561)</f>
        <v>0</v>
      </c>
      <c r="Q562" s="1">
        <f t="shared" si="116"/>
        <v>0</v>
      </c>
      <c r="R562" s="27" t="str">
        <f>IF(N562&gt;Summary!$E$45,"",Q562)</f>
        <v/>
      </c>
      <c r="T562">
        <f t="shared" si="117"/>
        <v>541</v>
      </c>
      <c r="U562">
        <f>Summary!$E$44*(T562-0.5)</f>
        <v>4864.5</v>
      </c>
      <c r="V562" s="1">
        <f>Summary!$E$32-SUM('Crossing Event Calculation'!$W$22:$W561)</f>
        <v>1.1647238729040055E-11</v>
      </c>
      <c r="W562" s="1">
        <f t="shared" si="118"/>
        <v>5.2774145076700864E-13</v>
      </c>
      <c r="X562" s="27" t="str">
        <f>IF(T562&gt;Summary!$E$45,"",W562)</f>
        <v/>
      </c>
      <c r="AA562">
        <f t="shared" si="119"/>
        <v>541</v>
      </c>
      <c r="AB562">
        <f>Summary!$F$44*(AA562-0.5)</f>
        <v>3891.5999999999995</v>
      </c>
      <c r="AC562" s="1">
        <f>IF(Summary!F$41=1,0,Summary!$F$31*(Summary!$F$41)*(1-Summary!$F$41)^$A561)</f>
        <v>6.7441148746027165E-54</v>
      </c>
      <c r="AD562" s="1" t="str">
        <f>IF(AA562&gt;Summary!$F$45,"",AC562)</f>
        <v/>
      </c>
      <c r="AG562">
        <f t="shared" si="120"/>
        <v>541</v>
      </c>
      <c r="AH562">
        <f>Summary!$F$44*(AG562-0.5)</f>
        <v>3891.5999999999995</v>
      </c>
      <c r="AI562" s="1">
        <f>Summary!$F$32-SUM('Crossing Event Calculation'!$AJ$22:$AJ561)</f>
        <v>0</v>
      </c>
      <c r="AJ562" s="1">
        <f t="shared" si="123"/>
        <v>0</v>
      </c>
      <c r="AK562" s="27" t="str">
        <f>IF(AG562&gt;Summary!$F$45,"",AJ562)</f>
        <v/>
      </c>
      <c r="AN562">
        <f t="shared" si="121"/>
        <v>541</v>
      </c>
      <c r="AO562">
        <f>Summary!$F$44*(AN562-0.5)</f>
        <v>3891.5999999999995</v>
      </c>
      <c r="AP562" s="1">
        <f>Summary!$F$32-SUM('Crossing Event Calculation'!$AQ$22:$AQ561)</f>
        <v>8.659739592076221E-15</v>
      </c>
      <c r="AQ562" s="1">
        <f t="shared" si="124"/>
        <v>5.0294021457948873E-16</v>
      </c>
      <c r="AR562" s="27" t="str">
        <f>IF(AN562&gt;Summary!$F$45,"",AQ562)</f>
        <v/>
      </c>
      <c r="AT562">
        <f t="shared" si="122"/>
        <v>541</v>
      </c>
      <c r="AU562">
        <f>Summary!$F$44*(AT562-0.5)</f>
        <v>3891.5999999999995</v>
      </c>
      <c r="AV562" s="1">
        <f>Summary!$F$32-SUM('Crossing Event Calculation'!$AW$22:$AW561)</f>
        <v>2.2668437127393304E-7</v>
      </c>
      <c r="AW562" s="1">
        <f t="shared" si="125"/>
        <v>6.3001560088337234E-9</v>
      </c>
      <c r="AX562" s="27" t="str">
        <f>IF(AT562&gt;Summary!$F$45,"",AW562)</f>
        <v/>
      </c>
    </row>
    <row r="563" spans="1:50">
      <c r="A563">
        <f t="shared" si="112"/>
        <v>542</v>
      </c>
      <c r="B563">
        <f>Summary!$E$44*(A563-0.5)</f>
        <v>4873.5</v>
      </c>
      <c r="C563" s="1">
        <f>IF(Summary!E$41=1,0,Summary!$E$31*(Summary!$E$41)*(1-Summary!$E$41)^$A562)</f>
        <v>4.7905177509614489E-54</v>
      </c>
      <c r="D563" s="1" t="str">
        <f>IF(A563&gt;Summary!$E$45,"",C563)</f>
        <v/>
      </c>
      <c r="G563">
        <f t="shared" si="113"/>
        <v>542</v>
      </c>
      <c r="H563">
        <f>Summary!$E$44*(G563-0.5)</f>
        <v>4873.5</v>
      </c>
      <c r="I563" s="1">
        <f>Summary!$E$32-SUM('Crossing Event Calculation'!$J$22:$J562)</f>
        <v>0</v>
      </c>
      <c r="J563" s="1">
        <f t="shared" si="114"/>
        <v>0</v>
      </c>
      <c r="K563" s="27" t="str">
        <f>IF(G563&gt;Summary!$E$45,"",J563)</f>
        <v/>
      </c>
      <c r="N563">
        <f t="shared" si="115"/>
        <v>542</v>
      </c>
      <c r="O563">
        <f>Summary!$E$44*(N563-0.5)</f>
        <v>4873.5</v>
      </c>
      <c r="P563" s="1">
        <f>Summary!$E$32-SUM('Crossing Event Calculation'!$Q$22:$Q562)</f>
        <v>0</v>
      </c>
      <c r="Q563" s="1">
        <f t="shared" si="116"/>
        <v>0</v>
      </c>
      <c r="R563" s="27" t="str">
        <f>IF(N563&gt;Summary!$E$45,"",Q563)</f>
        <v/>
      </c>
      <c r="T563">
        <f t="shared" si="117"/>
        <v>542</v>
      </c>
      <c r="U563">
        <f>Summary!$E$44*(T563-0.5)</f>
        <v>4873.5</v>
      </c>
      <c r="V563" s="1">
        <f>Summary!$E$32-SUM('Crossing Event Calculation'!$W$22:$W562)</f>
        <v>1.1119549725435718E-11</v>
      </c>
      <c r="W563" s="1">
        <f t="shared" si="118"/>
        <v>5.0383163258653234E-13</v>
      </c>
      <c r="X563" s="27" t="str">
        <f>IF(T563&gt;Summary!$E$45,"",W563)</f>
        <v/>
      </c>
      <c r="AA563">
        <f t="shared" si="119"/>
        <v>542</v>
      </c>
      <c r="AB563">
        <f>Summary!$F$44*(AA563-0.5)</f>
        <v>3898.7999999999997</v>
      </c>
      <c r="AC563" s="1">
        <f>IF(Summary!F$41=1,0,Summary!$F$31*(Summary!$F$41)*(1-Summary!$F$41)^$A562)</f>
        <v>5.3952918996821744E-54</v>
      </c>
      <c r="AD563" s="1" t="str">
        <f>IF(AA563&gt;Summary!$F$45,"",AC563)</f>
        <v/>
      </c>
      <c r="AG563">
        <f t="shared" si="120"/>
        <v>542</v>
      </c>
      <c r="AH563">
        <f>Summary!$F$44*(AG563-0.5)</f>
        <v>3898.7999999999997</v>
      </c>
      <c r="AI563" s="1">
        <f>Summary!$F$32-SUM('Crossing Event Calculation'!$AJ$22:$AJ562)</f>
        <v>0</v>
      </c>
      <c r="AJ563" s="1">
        <f t="shared" si="123"/>
        <v>0</v>
      </c>
      <c r="AK563" s="27" t="str">
        <f>IF(AG563&gt;Summary!$F$45,"",AJ563)</f>
        <v/>
      </c>
      <c r="AN563">
        <f t="shared" si="121"/>
        <v>542</v>
      </c>
      <c r="AO563">
        <f>Summary!$F$44*(AN563-0.5)</f>
        <v>3898.7999999999997</v>
      </c>
      <c r="AP563" s="1">
        <f>Summary!$F$32-SUM('Crossing Event Calculation'!$AQ$22:$AQ562)</f>
        <v>8.1046280797636427E-15</v>
      </c>
      <c r="AQ563" s="1">
        <f t="shared" si="124"/>
        <v>4.7070045723464973E-16</v>
      </c>
      <c r="AR563" s="27" t="str">
        <f>IF(AN563&gt;Summary!$F$45,"",AQ563)</f>
        <v/>
      </c>
      <c r="AT563">
        <f t="shared" si="122"/>
        <v>542</v>
      </c>
      <c r="AU563">
        <f>Summary!$F$44*(AT563-0.5)</f>
        <v>3898.7999999999997</v>
      </c>
      <c r="AV563" s="1">
        <f>Summary!$F$32-SUM('Crossing Event Calculation'!$AW$22:$AW562)</f>
        <v>2.2038421521042295E-7</v>
      </c>
      <c r="AW563" s="1">
        <f t="shared" si="125"/>
        <v>6.125058070422486E-9</v>
      </c>
      <c r="AX563" s="27" t="str">
        <f>IF(AT563&gt;Summary!$F$45,"",AW563)</f>
        <v/>
      </c>
    </row>
    <row r="564" spans="1:50">
      <c r="A564">
        <f t="shared" si="112"/>
        <v>543</v>
      </c>
      <c r="B564">
        <f>Summary!$E$44*(A564-0.5)</f>
        <v>4882.5</v>
      </c>
      <c r="C564" s="1">
        <f>IF(Summary!E$41=1,0,Summary!$E$31*(Summary!$E$41)*(1-Summary!$E$41)^$A563)</f>
        <v>3.8324142007691594E-54</v>
      </c>
      <c r="D564" s="1" t="str">
        <f>IF(A564&gt;Summary!$E$45,"",C564)</f>
        <v/>
      </c>
      <c r="G564">
        <f t="shared" si="113"/>
        <v>543</v>
      </c>
      <c r="H564">
        <f>Summary!$E$44*(G564-0.5)</f>
        <v>4882.5</v>
      </c>
      <c r="I564" s="1">
        <f>Summary!$E$32-SUM('Crossing Event Calculation'!$J$22:$J563)</f>
        <v>0</v>
      </c>
      <c r="J564" s="1">
        <f t="shared" si="114"/>
        <v>0</v>
      </c>
      <c r="K564" s="27" t="str">
        <f>IF(G564&gt;Summary!$E$45,"",J564)</f>
        <v/>
      </c>
      <c r="N564">
        <f t="shared" si="115"/>
        <v>543</v>
      </c>
      <c r="O564">
        <f>Summary!$E$44*(N564-0.5)</f>
        <v>4882.5</v>
      </c>
      <c r="P564" s="1">
        <f>Summary!$E$32-SUM('Crossing Event Calculation'!$Q$22:$Q563)</f>
        <v>0</v>
      </c>
      <c r="Q564" s="1">
        <f t="shared" si="116"/>
        <v>0</v>
      </c>
      <c r="R564" s="27" t="str">
        <f>IF(N564&gt;Summary!$E$45,"",Q564)</f>
        <v/>
      </c>
      <c r="T564">
        <f t="shared" si="117"/>
        <v>543</v>
      </c>
      <c r="U564">
        <f>Summary!$E$44*(T564-0.5)</f>
        <v>4882.5</v>
      </c>
      <c r="V564" s="1">
        <f>Summary!$E$32-SUM('Crossing Event Calculation'!$W$22:$W563)</f>
        <v>1.0615730516860822E-11</v>
      </c>
      <c r="W564" s="1">
        <f t="shared" si="118"/>
        <v>4.8100336519688334E-13</v>
      </c>
      <c r="X564" s="27" t="str">
        <f>IF(T564&gt;Summary!$E$45,"",W564)</f>
        <v/>
      </c>
      <c r="AA564">
        <f t="shared" si="119"/>
        <v>543</v>
      </c>
      <c r="AB564">
        <f>Summary!$F$44*(AA564-0.5)</f>
        <v>3905.9999999999995</v>
      </c>
      <c r="AC564" s="1">
        <f>IF(Summary!F$41=1,0,Summary!$F$31*(Summary!$F$41)*(1-Summary!$F$41)^$A563)</f>
        <v>4.3162335197457392E-54</v>
      </c>
      <c r="AD564" s="1" t="str">
        <f>IF(AA564&gt;Summary!$F$45,"",AC564)</f>
        <v/>
      </c>
      <c r="AG564">
        <f t="shared" si="120"/>
        <v>543</v>
      </c>
      <c r="AH564">
        <f>Summary!$F$44*(AG564-0.5)</f>
        <v>3905.9999999999995</v>
      </c>
      <c r="AI564" s="1">
        <f>Summary!$F$32-SUM('Crossing Event Calculation'!$AJ$22:$AJ563)</f>
        <v>0</v>
      </c>
      <c r="AJ564" s="1">
        <f t="shared" si="123"/>
        <v>0</v>
      </c>
      <c r="AK564" s="27" t="str">
        <f>IF(AG564&gt;Summary!$F$45,"",AJ564)</f>
        <v/>
      </c>
      <c r="AN564">
        <f t="shared" si="121"/>
        <v>543</v>
      </c>
      <c r="AO564">
        <f>Summary!$F$44*(AN564-0.5)</f>
        <v>3905.9999999999995</v>
      </c>
      <c r="AP564" s="1">
        <f>Summary!$F$32-SUM('Crossing Event Calculation'!$AQ$22:$AQ563)</f>
        <v>7.6605388699135801E-15</v>
      </c>
      <c r="AQ564" s="1">
        <f t="shared" si="124"/>
        <v>4.4490865135877851E-16</v>
      </c>
      <c r="AR564" s="27" t="str">
        <f>IF(AN564&gt;Summary!$F$45,"",AQ564)</f>
        <v/>
      </c>
      <c r="AT564">
        <f t="shared" si="122"/>
        <v>543</v>
      </c>
      <c r="AU564">
        <f>Summary!$F$44*(AT564-0.5)</f>
        <v>3905.9999999999995</v>
      </c>
      <c r="AV564" s="1">
        <f>Summary!$F$32-SUM('Crossing Event Calculation'!$AW$22:$AW563)</f>
        <v>2.142591571940855E-7</v>
      </c>
      <c r="AW564" s="1">
        <f t="shared" si="125"/>
        <v>5.9548265681392895E-9</v>
      </c>
      <c r="AX564" s="27" t="str">
        <f>IF(AT564&gt;Summary!$F$45,"",AW564)</f>
        <v/>
      </c>
    </row>
    <row r="565" spans="1:50">
      <c r="A565">
        <f t="shared" si="112"/>
        <v>544</v>
      </c>
      <c r="B565">
        <f>Summary!$E$44*(A565-0.5)</f>
        <v>4891.5</v>
      </c>
      <c r="C565" s="1">
        <f>IF(Summary!E$41=1,0,Summary!$E$31*(Summary!$E$41)*(1-Summary!$E$41)^$A564)</f>
        <v>3.0659313606153282E-54</v>
      </c>
      <c r="D565" s="1" t="str">
        <f>IF(A565&gt;Summary!$E$45,"",C565)</f>
        <v/>
      </c>
      <c r="G565">
        <f t="shared" si="113"/>
        <v>544</v>
      </c>
      <c r="H565">
        <f>Summary!$E$44*(G565-0.5)</f>
        <v>4891.5</v>
      </c>
      <c r="I565" s="1">
        <f>Summary!$E$32-SUM('Crossing Event Calculation'!$J$22:$J564)</f>
        <v>0</v>
      </c>
      <c r="J565" s="1">
        <f t="shared" si="114"/>
        <v>0</v>
      </c>
      <c r="K565" s="27" t="str">
        <f>IF(G565&gt;Summary!$E$45,"",J565)</f>
        <v/>
      </c>
      <c r="N565">
        <f t="shared" si="115"/>
        <v>544</v>
      </c>
      <c r="O565">
        <f>Summary!$E$44*(N565-0.5)</f>
        <v>4891.5</v>
      </c>
      <c r="P565" s="1">
        <f>Summary!$E$32-SUM('Crossing Event Calculation'!$Q$22:$Q564)</f>
        <v>0</v>
      </c>
      <c r="Q565" s="1">
        <f t="shared" si="116"/>
        <v>0</v>
      </c>
      <c r="R565" s="27" t="str">
        <f>IF(N565&gt;Summary!$E$45,"",Q565)</f>
        <v/>
      </c>
      <c r="T565">
        <f t="shared" si="117"/>
        <v>544</v>
      </c>
      <c r="U565">
        <f>Summary!$E$44*(T565-0.5)</f>
        <v>4891.5</v>
      </c>
      <c r="V565" s="1">
        <f>Summary!$E$32-SUM('Crossing Event Calculation'!$W$22:$W564)</f>
        <v>1.0134781902593204E-11</v>
      </c>
      <c r="W565" s="1">
        <f t="shared" si="118"/>
        <v>4.5921137437891086E-13</v>
      </c>
      <c r="X565" s="27" t="str">
        <f>IF(T565&gt;Summary!$E$45,"",W565)</f>
        <v/>
      </c>
      <c r="AA565">
        <f t="shared" si="119"/>
        <v>544</v>
      </c>
      <c r="AB565">
        <f>Summary!$F$44*(AA565-0.5)</f>
        <v>3913.2</v>
      </c>
      <c r="AC565" s="1">
        <f>IF(Summary!F$41=1,0,Summary!$F$31*(Summary!$F$41)*(1-Summary!$F$41)^$A564)</f>
        <v>3.4529868157965923E-54</v>
      </c>
      <c r="AD565" s="1" t="str">
        <f>IF(AA565&gt;Summary!$F$45,"",AC565)</f>
        <v/>
      </c>
      <c r="AG565">
        <f t="shared" si="120"/>
        <v>544</v>
      </c>
      <c r="AH565">
        <f>Summary!$F$44*(AG565-0.5)</f>
        <v>3913.2</v>
      </c>
      <c r="AI565" s="1">
        <f>Summary!$F$32-SUM('Crossing Event Calculation'!$AJ$22:$AJ564)</f>
        <v>0</v>
      </c>
      <c r="AJ565" s="1">
        <f t="shared" si="123"/>
        <v>0</v>
      </c>
      <c r="AK565" s="27" t="str">
        <f>IF(AG565&gt;Summary!$F$45,"",AJ565)</f>
        <v/>
      </c>
      <c r="AN565">
        <f t="shared" si="121"/>
        <v>544</v>
      </c>
      <c r="AO565">
        <f>Summary!$F$44*(AN565-0.5)</f>
        <v>3913.2</v>
      </c>
      <c r="AP565" s="1">
        <f>Summary!$F$32-SUM('Crossing Event Calculation'!$AQ$22:$AQ564)</f>
        <v>7.2164496600635175E-15</v>
      </c>
      <c r="AQ565" s="1">
        <f t="shared" si="124"/>
        <v>4.1911684548290724E-16</v>
      </c>
      <c r="AR565" s="27" t="str">
        <f>IF(AN565&gt;Summary!$F$45,"",AQ565)</f>
        <v/>
      </c>
      <c r="AT565">
        <f t="shared" si="122"/>
        <v>544</v>
      </c>
      <c r="AU565">
        <f>Summary!$F$44*(AT565-0.5)</f>
        <v>3913.2</v>
      </c>
      <c r="AV565" s="1">
        <f>Summary!$F$32-SUM('Crossing Event Calculation'!$AW$22:$AW564)</f>
        <v>2.0830433067331455E-7</v>
      </c>
      <c r="AW565" s="1">
        <f t="shared" si="125"/>
        <v>5.7893262476912532E-9</v>
      </c>
      <c r="AX565" s="27" t="str">
        <f>IF(AT565&gt;Summary!$F$45,"",AW565)</f>
        <v/>
      </c>
    </row>
    <row r="566" spans="1:50">
      <c r="A566">
        <f t="shared" si="112"/>
        <v>545</v>
      </c>
      <c r="B566">
        <f>Summary!$E$44*(A566-0.5)</f>
        <v>4900.5</v>
      </c>
      <c r="C566" s="1">
        <f>IF(Summary!E$41=1,0,Summary!$E$31*(Summary!$E$41)*(1-Summary!$E$41)^$A565)</f>
        <v>2.4527450884922627E-54</v>
      </c>
      <c r="D566" s="1" t="str">
        <f>IF(A566&gt;Summary!$E$45,"",C566)</f>
        <v/>
      </c>
      <c r="G566">
        <f t="shared" si="113"/>
        <v>545</v>
      </c>
      <c r="H566">
        <f>Summary!$E$44*(G566-0.5)</f>
        <v>4900.5</v>
      </c>
      <c r="I566" s="1">
        <f>Summary!$E$32-SUM('Crossing Event Calculation'!$J$22:$J565)</f>
        <v>0</v>
      </c>
      <c r="J566" s="1">
        <f t="shared" si="114"/>
        <v>0</v>
      </c>
      <c r="K566" s="27" t="str">
        <f>IF(G566&gt;Summary!$E$45,"",J566)</f>
        <v/>
      </c>
      <c r="N566">
        <f t="shared" si="115"/>
        <v>545</v>
      </c>
      <c r="O566">
        <f>Summary!$E$44*(N566-0.5)</f>
        <v>4900.5</v>
      </c>
      <c r="P566" s="1">
        <f>Summary!$E$32-SUM('Crossing Event Calculation'!$Q$22:$Q565)</f>
        <v>0</v>
      </c>
      <c r="Q566" s="1">
        <f t="shared" si="116"/>
        <v>0</v>
      </c>
      <c r="R566" s="27" t="str">
        <f>IF(N566&gt;Summary!$E$45,"",Q566)</f>
        <v/>
      </c>
      <c r="T566">
        <f t="shared" si="117"/>
        <v>545</v>
      </c>
      <c r="U566">
        <f>Summary!$E$44*(T566-0.5)</f>
        <v>4900.5</v>
      </c>
      <c r="V566" s="1">
        <f>Summary!$E$32-SUM('Crossing Event Calculation'!$W$22:$W565)</f>
        <v>9.6755936596082392E-12</v>
      </c>
      <c r="W566" s="1">
        <f t="shared" si="118"/>
        <v>4.3840535544466924E-13</v>
      </c>
      <c r="X566" s="27" t="str">
        <f>IF(T566&gt;Summary!$E$45,"",W566)</f>
        <v/>
      </c>
      <c r="AA566">
        <f t="shared" si="119"/>
        <v>545</v>
      </c>
      <c r="AB566">
        <f>Summary!$F$44*(AA566-0.5)</f>
        <v>3920.3999999999996</v>
      </c>
      <c r="AC566" s="1">
        <f>IF(Summary!F$41=1,0,Summary!$F$31*(Summary!$F$41)*(1-Summary!$F$41)^$A565)</f>
        <v>2.7623894526372742E-54</v>
      </c>
      <c r="AD566" s="1" t="str">
        <f>IF(AA566&gt;Summary!$F$45,"",AC566)</f>
        <v/>
      </c>
      <c r="AG566">
        <f t="shared" si="120"/>
        <v>545</v>
      </c>
      <c r="AH566">
        <f>Summary!$F$44*(AG566-0.5)</f>
        <v>3920.3999999999996</v>
      </c>
      <c r="AI566" s="1">
        <f>Summary!$F$32-SUM('Crossing Event Calculation'!$AJ$22:$AJ565)</f>
        <v>0</v>
      </c>
      <c r="AJ566" s="1">
        <f t="shared" si="123"/>
        <v>0</v>
      </c>
      <c r="AK566" s="27" t="str">
        <f>IF(AG566&gt;Summary!$F$45,"",AJ566)</f>
        <v/>
      </c>
      <c r="AN566">
        <f t="shared" si="121"/>
        <v>545</v>
      </c>
      <c r="AO566">
        <f>Summary!$F$44*(AN566-0.5)</f>
        <v>3920.3999999999996</v>
      </c>
      <c r="AP566" s="1">
        <f>Summary!$F$32-SUM('Crossing Event Calculation'!$AQ$22:$AQ565)</f>
        <v>6.7723604502134549E-15</v>
      </c>
      <c r="AQ566" s="1">
        <f t="shared" si="124"/>
        <v>3.9332503960703607E-16</v>
      </c>
      <c r="AR566" s="27" t="str">
        <f>IF(AN566&gt;Summary!$F$45,"",AQ566)</f>
        <v/>
      </c>
      <c r="AT566">
        <f t="shared" si="122"/>
        <v>545</v>
      </c>
      <c r="AU566">
        <f>Summary!$F$44*(AT566-0.5)</f>
        <v>3920.3999999999996</v>
      </c>
      <c r="AV566" s="1">
        <f>Summary!$F$32-SUM('Crossing Event Calculation'!$AW$22:$AW565)</f>
        <v>2.0251500443269066E-7</v>
      </c>
      <c r="AW566" s="1">
        <f t="shared" si="125"/>
        <v>5.6284256161347468E-9</v>
      </c>
      <c r="AX566" s="27" t="str">
        <f>IF(AT566&gt;Summary!$F$45,"",AW566)</f>
        <v/>
      </c>
    </row>
    <row r="567" spans="1:50">
      <c r="A567">
        <f t="shared" si="112"/>
        <v>546</v>
      </c>
      <c r="B567">
        <f>Summary!$E$44*(A567-0.5)</f>
        <v>4909.5</v>
      </c>
      <c r="C567" s="1">
        <f>IF(Summary!E$41=1,0,Summary!$E$31*(Summary!$E$41)*(1-Summary!$E$41)^$A566)</f>
        <v>1.9621960707938102E-54</v>
      </c>
      <c r="D567" s="1" t="str">
        <f>IF(A567&gt;Summary!$E$45,"",C567)</f>
        <v/>
      </c>
      <c r="G567">
        <f t="shared" si="113"/>
        <v>546</v>
      </c>
      <c r="H567">
        <f>Summary!$E$44*(G567-0.5)</f>
        <v>4909.5</v>
      </c>
      <c r="I567" s="1">
        <f>Summary!$E$32-SUM('Crossing Event Calculation'!$J$22:$J566)</f>
        <v>0</v>
      </c>
      <c r="J567" s="1">
        <f t="shared" si="114"/>
        <v>0</v>
      </c>
      <c r="K567" s="27" t="str">
        <f>IF(G567&gt;Summary!$E$45,"",J567)</f>
        <v/>
      </c>
      <c r="N567">
        <f t="shared" si="115"/>
        <v>546</v>
      </c>
      <c r="O567">
        <f>Summary!$E$44*(N567-0.5)</f>
        <v>4909.5</v>
      </c>
      <c r="P567" s="1">
        <f>Summary!$E$32-SUM('Crossing Event Calculation'!$Q$22:$Q566)</f>
        <v>0</v>
      </c>
      <c r="Q567" s="1">
        <f t="shared" si="116"/>
        <v>0</v>
      </c>
      <c r="R567" s="27" t="str">
        <f>IF(N567&gt;Summary!$E$45,"",Q567)</f>
        <v/>
      </c>
      <c r="T567">
        <f t="shared" si="117"/>
        <v>546</v>
      </c>
      <c r="U567">
        <f>Summary!$E$44*(T567-0.5)</f>
        <v>4909.5</v>
      </c>
      <c r="V567" s="1">
        <f>Summary!$E$32-SUM('Crossing Event Calculation'!$W$22:$W566)</f>
        <v>9.2371665871837649E-12</v>
      </c>
      <c r="W567" s="1">
        <f t="shared" si="118"/>
        <v>4.1854003417500775E-13</v>
      </c>
      <c r="X567" s="27" t="str">
        <f>IF(T567&gt;Summary!$E$45,"",W567)</f>
        <v/>
      </c>
      <c r="AA567">
        <f t="shared" si="119"/>
        <v>546</v>
      </c>
      <c r="AB567">
        <f>Summary!$F$44*(AA567-0.5)</f>
        <v>3927.5999999999995</v>
      </c>
      <c r="AC567" s="1">
        <f>IF(Summary!F$41=1,0,Summary!$F$31*(Summary!$F$41)*(1-Summary!$F$41)^$A566)</f>
        <v>2.2099115621098194E-54</v>
      </c>
      <c r="AD567" s="1" t="str">
        <f>IF(AA567&gt;Summary!$F$45,"",AC567)</f>
        <v/>
      </c>
      <c r="AG567">
        <f t="shared" si="120"/>
        <v>546</v>
      </c>
      <c r="AH567">
        <f>Summary!$F$44*(AG567-0.5)</f>
        <v>3927.5999999999995</v>
      </c>
      <c r="AI567" s="1">
        <f>Summary!$F$32-SUM('Crossing Event Calculation'!$AJ$22:$AJ566)</f>
        <v>0</v>
      </c>
      <c r="AJ567" s="1">
        <f t="shared" si="123"/>
        <v>0</v>
      </c>
      <c r="AK567" s="27" t="str">
        <f>IF(AG567&gt;Summary!$F$45,"",AJ567)</f>
        <v/>
      </c>
      <c r="AN567">
        <f t="shared" si="121"/>
        <v>546</v>
      </c>
      <c r="AO567">
        <f>Summary!$F$44*(AN567-0.5)</f>
        <v>3927.5999999999995</v>
      </c>
      <c r="AP567" s="1">
        <f>Summary!$F$32-SUM('Crossing Event Calculation'!$AQ$22:$AQ566)</f>
        <v>6.3282712403633923E-15</v>
      </c>
      <c r="AQ567" s="1">
        <f t="shared" si="124"/>
        <v>3.6753323373116485E-16</v>
      </c>
      <c r="AR567" s="27" t="str">
        <f>IF(AN567&gt;Summary!$F$45,"",AQ567)</f>
        <v/>
      </c>
      <c r="AT567">
        <f t="shared" si="122"/>
        <v>546</v>
      </c>
      <c r="AU567">
        <f>Summary!$F$44*(AT567-0.5)</f>
        <v>3927.5999999999995</v>
      </c>
      <c r="AV567" s="1">
        <f>Summary!$F$32-SUM('Crossing Event Calculation'!$AW$22:$AW566)</f>
        <v>1.968865788182228E-7</v>
      </c>
      <c r="AW567" s="1">
        <f t="shared" si="125"/>
        <v>5.4719968369649098E-9</v>
      </c>
      <c r="AX567" s="27" t="str">
        <f>IF(AT567&gt;Summary!$F$45,"",AW567)</f>
        <v/>
      </c>
    </row>
    <row r="568" spans="1:50">
      <c r="A568">
        <f t="shared" si="112"/>
        <v>547</v>
      </c>
      <c r="B568">
        <f>Summary!$E$44*(A568-0.5)</f>
        <v>4918.5</v>
      </c>
      <c r="C568" s="1">
        <f>IF(Summary!E$41=1,0,Summary!$E$31*(Summary!$E$41)*(1-Summary!$E$41)^$A567)</f>
        <v>1.5697568566350484E-54</v>
      </c>
      <c r="D568" s="1" t="str">
        <f>IF(A568&gt;Summary!$E$45,"",C568)</f>
        <v/>
      </c>
      <c r="G568">
        <f t="shared" si="113"/>
        <v>547</v>
      </c>
      <c r="H568">
        <f>Summary!$E$44*(G568-0.5)</f>
        <v>4918.5</v>
      </c>
      <c r="I568" s="1">
        <f>Summary!$E$32-SUM('Crossing Event Calculation'!$J$22:$J567)</f>
        <v>0</v>
      </c>
      <c r="J568" s="1">
        <f t="shared" si="114"/>
        <v>0</v>
      </c>
      <c r="K568" s="27" t="str">
        <f>IF(G568&gt;Summary!$E$45,"",J568)</f>
        <v/>
      </c>
      <c r="N568">
        <f t="shared" si="115"/>
        <v>547</v>
      </c>
      <c r="O568">
        <f>Summary!$E$44*(N568-0.5)</f>
        <v>4918.5</v>
      </c>
      <c r="P568" s="1">
        <f>Summary!$E$32-SUM('Crossing Event Calculation'!$Q$22:$Q567)</f>
        <v>0</v>
      </c>
      <c r="Q568" s="1">
        <f t="shared" si="116"/>
        <v>0</v>
      </c>
      <c r="R568" s="27" t="str">
        <f>IF(N568&gt;Summary!$E$45,"",Q568)</f>
        <v/>
      </c>
      <c r="T568">
        <f t="shared" si="117"/>
        <v>547</v>
      </c>
      <c r="U568">
        <f>Summary!$E$44*(T568-0.5)</f>
        <v>4918.5</v>
      </c>
      <c r="V568" s="1">
        <f>Summary!$E$32-SUM('Crossing Event Calculation'!$W$22:$W567)</f>
        <v>8.8186125069000809E-12</v>
      </c>
      <c r="W568" s="1">
        <f t="shared" si="118"/>
        <v>3.9957516681956996E-13</v>
      </c>
      <c r="X568" s="27" t="str">
        <f>IF(T568&gt;Summary!$E$45,"",W568)</f>
        <v/>
      </c>
      <c r="AA568">
        <f t="shared" si="119"/>
        <v>547</v>
      </c>
      <c r="AB568">
        <f>Summary!$F$44*(AA568-0.5)</f>
        <v>3934.7999999999997</v>
      </c>
      <c r="AC568" s="1">
        <f>IF(Summary!F$41=1,0,Summary!$F$31*(Summary!$F$41)*(1-Summary!$F$41)^$A567)</f>
        <v>1.7679292496878559E-54</v>
      </c>
      <c r="AD568" s="1" t="str">
        <f>IF(AA568&gt;Summary!$F$45,"",AC568)</f>
        <v/>
      </c>
      <c r="AG568">
        <f t="shared" si="120"/>
        <v>547</v>
      </c>
      <c r="AH568">
        <f>Summary!$F$44*(AG568-0.5)</f>
        <v>3934.7999999999997</v>
      </c>
      <c r="AI568" s="1">
        <f>Summary!$F$32-SUM('Crossing Event Calculation'!$AJ$22:$AJ567)</f>
        <v>0</v>
      </c>
      <c r="AJ568" s="1">
        <f t="shared" si="123"/>
        <v>0</v>
      </c>
      <c r="AK568" s="27" t="str">
        <f>IF(AG568&gt;Summary!$F$45,"",AJ568)</f>
        <v/>
      </c>
      <c r="AN568">
        <f t="shared" si="121"/>
        <v>547</v>
      </c>
      <c r="AO568">
        <f>Summary!$F$44*(AN568-0.5)</f>
        <v>3934.7999999999997</v>
      </c>
      <c r="AP568" s="1">
        <f>Summary!$F$32-SUM('Crossing Event Calculation'!$AQ$22:$AQ567)</f>
        <v>5.9952043329758453E-15</v>
      </c>
      <c r="AQ568" s="1">
        <f t="shared" si="124"/>
        <v>3.4818937932426141E-16</v>
      </c>
      <c r="AR568" s="27" t="str">
        <f>IF(AN568&gt;Summary!$F$45,"",AQ568)</f>
        <v/>
      </c>
      <c r="AT568">
        <f t="shared" si="122"/>
        <v>547</v>
      </c>
      <c r="AU568">
        <f>Summary!$F$44*(AT568-0.5)</f>
        <v>3934.7999999999997</v>
      </c>
      <c r="AV568" s="1">
        <f>Summary!$F$32-SUM('Crossing Event Calculation'!$AW$22:$AW567)</f>
        <v>1.9141458196259009E-7</v>
      </c>
      <c r="AW568" s="1">
        <f t="shared" si="125"/>
        <v>5.3199156252051737E-9</v>
      </c>
      <c r="AX568" s="27" t="str">
        <f>IF(AT568&gt;Summary!$F$45,"",AW568)</f>
        <v/>
      </c>
    </row>
    <row r="569" spans="1:50">
      <c r="A569">
        <f t="shared" si="112"/>
        <v>548</v>
      </c>
      <c r="B569">
        <f>Summary!$E$44*(A569-0.5)</f>
        <v>4927.5</v>
      </c>
      <c r="C569" s="1">
        <f>IF(Summary!E$41=1,0,Summary!$E$31*(Summary!$E$41)*(1-Summary!$E$41)^$A568)</f>
        <v>1.2558054853080388E-54</v>
      </c>
      <c r="D569" s="1" t="str">
        <f>IF(A569&gt;Summary!$E$45,"",C569)</f>
        <v/>
      </c>
      <c r="G569">
        <f t="shared" si="113"/>
        <v>548</v>
      </c>
      <c r="H569">
        <f>Summary!$E$44*(G569-0.5)</f>
        <v>4927.5</v>
      </c>
      <c r="I569" s="1">
        <f>Summary!$E$32-SUM('Crossing Event Calculation'!$J$22:$J568)</f>
        <v>0</v>
      </c>
      <c r="J569" s="1">
        <f t="shared" si="114"/>
        <v>0</v>
      </c>
      <c r="K569" s="27" t="str">
        <f>IF(G569&gt;Summary!$E$45,"",J569)</f>
        <v/>
      </c>
      <c r="N569">
        <f t="shared" si="115"/>
        <v>548</v>
      </c>
      <c r="O569">
        <f>Summary!$E$44*(N569-0.5)</f>
        <v>4927.5</v>
      </c>
      <c r="P569" s="1">
        <f>Summary!$E$32-SUM('Crossing Event Calculation'!$Q$22:$Q568)</f>
        <v>0</v>
      </c>
      <c r="Q569" s="1">
        <f t="shared" si="116"/>
        <v>0</v>
      </c>
      <c r="R569" s="27" t="str">
        <f>IF(N569&gt;Summary!$E$45,"",Q569)</f>
        <v/>
      </c>
      <c r="T569">
        <f t="shared" si="117"/>
        <v>548</v>
      </c>
      <c r="U569">
        <f>Summary!$E$44*(T569-0.5)</f>
        <v>4927.5</v>
      </c>
      <c r="V569" s="1">
        <f>Summary!$E$32-SUM('Crossing Event Calculation'!$W$22:$W568)</f>
        <v>8.4190432403374871E-12</v>
      </c>
      <c r="W569" s="1">
        <f t="shared" si="118"/>
        <v>3.8147050962799951E-13</v>
      </c>
      <c r="X569" s="27" t="str">
        <f>IF(T569&gt;Summary!$E$45,"",W569)</f>
        <v/>
      </c>
      <c r="AA569">
        <f t="shared" si="119"/>
        <v>548</v>
      </c>
      <c r="AB569">
        <f>Summary!$F$44*(AA569-0.5)</f>
        <v>3941.9999999999995</v>
      </c>
      <c r="AC569" s="1">
        <f>IF(Summary!F$41=1,0,Summary!$F$31*(Summary!$F$41)*(1-Summary!$F$41)^$A568)</f>
        <v>1.4143433997502848E-54</v>
      </c>
      <c r="AD569" s="1" t="str">
        <f>IF(AA569&gt;Summary!$F$45,"",AC569)</f>
        <v/>
      </c>
      <c r="AG569">
        <f t="shared" si="120"/>
        <v>548</v>
      </c>
      <c r="AH569">
        <f>Summary!$F$44*(AG569-0.5)</f>
        <v>3941.9999999999995</v>
      </c>
      <c r="AI569" s="1">
        <f>Summary!$F$32-SUM('Crossing Event Calculation'!$AJ$22:$AJ568)</f>
        <v>0</v>
      </c>
      <c r="AJ569" s="1">
        <f t="shared" si="123"/>
        <v>0</v>
      </c>
      <c r="AK569" s="27" t="str">
        <f>IF(AG569&gt;Summary!$F$45,"",AJ569)</f>
        <v/>
      </c>
      <c r="AN569">
        <f t="shared" si="121"/>
        <v>548</v>
      </c>
      <c r="AO569">
        <f>Summary!$F$44*(AN569-0.5)</f>
        <v>3941.9999999999995</v>
      </c>
      <c r="AP569" s="1">
        <f>Summary!$F$32-SUM('Crossing Event Calculation'!$AQ$22:$AQ568)</f>
        <v>5.6621374255882984E-15</v>
      </c>
      <c r="AQ569" s="1">
        <f t="shared" si="124"/>
        <v>3.2884552491735802E-16</v>
      </c>
      <c r="AR569" s="27" t="str">
        <f>IF(AN569&gt;Summary!$F$45,"",AQ569)</f>
        <v/>
      </c>
      <c r="AT569">
        <f t="shared" si="122"/>
        <v>548</v>
      </c>
      <c r="AU569">
        <f>Summary!$F$44*(AT569-0.5)</f>
        <v>3941.9999999999995</v>
      </c>
      <c r="AV569" s="1">
        <f>Summary!$F$32-SUM('Crossing Event Calculation'!$AW$22:$AW568)</f>
        <v>1.860946663434504E-7</v>
      </c>
      <c r="AW569" s="1">
        <f t="shared" si="125"/>
        <v>5.1720611517535877E-9</v>
      </c>
      <c r="AX569" s="27" t="str">
        <f>IF(AT569&gt;Summary!$F$45,"",AW569)</f>
        <v/>
      </c>
    </row>
    <row r="570" spans="1:50">
      <c r="A570">
        <f t="shared" si="112"/>
        <v>549</v>
      </c>
      <c r="B570">
        <f>Summary!$E$44*(A570-0.5)</f>
        <v>4936.5</v>
      </c>
      <c r="C570" s="1">
        <f>IF(Summary!E$41=1,0,Summary!$E$31*(Summary!$E$41)*(1-Summary!$E$41)^$A569)</f>
        <v>1.0046443882464313E-54</v>
      </c>
      <c r="D570" s="1" t="str">
        <f>IF(A570&gt;Summary!$E$45,"",C570)</f>
        <v/>
      </c>
      <c r="G570">
        <f t="shared" si="113"/>
        <v>549</v>
      </c>
      <c r="H570">
        <f>Summary!$E$44*(G570-0.5)</f>
        <v>4936.5</v>
      </c>
      <c r="I570" s="1">
        <f>Summary!$E$32-SUM('Crossing Event Calculation'!$J$22:$J569)</f>
        <v>0</v>
      </c>
      <c r="J570" s="1">
        <f t="shared" si="114"/>
        <v>0</v>
      </c>
      <c r="K570" s="27" t="str">
        <f>IF(G570&gt;Summary!$E$45,"",J570)</f>
        <v/>
      </c>
      <c r="N570">
        <f t="shared" si="115"/>
        <v>549</v>
      </c>
      <c r="O570">
        <f>Summary!$E$44*(N570-0.5)</f>
        <v>4936.5</v>
      </c>
      <c r="P570" s="1">
        <f>Summary!$E$32-SUM('Crossing Event Calculation'!$Q$22:$Q569)</f>
        <v>0</v>
      </c>
      <c r="Q570" s="1">
        <f t="shared" si="116"/>
        <v>0</v>
      </c>
      <c r="R570" s="27" t="str">
        <f>IF(N570&gt;Summary!$E$45,"",Q570)</f>
        <v/>
      </c>
      <c r="T570">
        <f t="shared" si="117"/>
        <v>549</v>
      </c>
      <c r="U570">
        <f>Summary!$E$44*(T570-0.5)</f>
        <v>4936.5</v>
      </c>
      <c r="V570" s="1">
        <f>Summary!$E$32-SUM('Crossing Event Calculation'!$W$22:$W569)</f>
        <v>8.0375706090762833E-12</v>
      </c>
      <c r="W570" s="1">
        <f t="shared" si="118"/>
        <v>3.6418581884994006E-13</v>
      </c>
      <c r="X570" s="27" t="str">
        <f>IF(T570&gt;Summary!$E$45,"",W570)</f>
        <v/>
      </c>
      <c r="AA570">
        <f t="shared" si="119"/>
        <v>549</v>
      </c>
      <c r="AB570">
        <f>Summary!$F$44*(AA570-0.5)</f>
        <v>3949.2</v>
      </c>
      <c r="AC570" s="1">
        <f>IF(Summary!F$41=1,0,Summary!$F$31*(Summary!$F$41)*(1-Summary!$F$41)^$A569)</f>
        <v>1.1314747198002279E-54</v>
      </c>
      <c r="AD570" s="1" t="str">
        <f>IF(AA570&gt;Summary!$F$45,"",AC570)</f>
        <v/>
      </c>
      <c r="AG570">
        <f t="shared" si="120"/>
        <v>549</v>
      </c>
      <c r="AH570">
        <f>Summary!$F$44*(AG570-0.5)</f>
        <v>3949.2</v>
      </c>
      <c r="AI570" s="1">
        <f>Summary!$F$32-SUM('Crossing Event Calculation'!$AJ$22:$AJ569)</f>
        <v>0</v>
      </c>
      <c r="AJ570" s="1">
        <f t="shared" si="123"/>
        <v>0</v>
      </c>
      <c r="AK570" s="27" t="str">
        <f>IF(AG570&gt;Summary!$F$45,"",AJ570)</f>
        <v/>
      </c>
      <c r="AN570">
        <f t="shared" si="121"/>
        <v>549</v>
      </c>
      <c r="AO570">
        <f>Summary!$F$44*(AN570-0.5)</f>
        <v>3949.2</v>
      </c>
      <c r="AP570" s="1">
        <f>Summary!$F$32-SUM('Crossing Event Calculation'!$AQ$22:$AQ569)</f>
        <v>5.3290705182007514E-15</v>
      </c>
      <c r="AQ570" s="1">
        <f t="shared" si="124"/>
        <v>3.0950167051045458E-16</v>
      </c>
      <c r="AR570" s="27" t="str">
        <f>IF(AN570&gt;Summary!$F$45,"",AQ570)</f>
        <v/>
      </c>
      <c r="AT570">
        <f t="shared" si="122"/>
        <v>549</v>
      </c>
      <c r="AU570">
        <f>Summary!$F$44*(AT570-0.5)</f>
        <v>3949.2</v>
      </c>
      <c r="AV570" s="1">
        <f>Summary!$F$32-SUM('Crossing Event Calculation'!$AW$22:$AW569)</f>
        <v>1.8092260523072667E-7</v>
      </c>
      <c r="AW570" s="1">
        <f t="shared" si="125"/>
        <v>5.0283159446435434E-9</v>
      </c>
      <c r="AX570" s="27" t="str">
        <f>IF(AT570&gt;Summary!$F$45,"",AW570)</f>
        <v/>
      </c>
    </row>
    <row r="571" spans="1:50">
      <c r="A571">
        <f t="shared" si="112"/>
        <v>550</v>
      </c>
      <c r="B571">
        <f>Summary!$E$44*(A571-0.5)</f>
        <v>4945.5</v>
      </c>
      <c r="C571" s="1">
        <f>IF(Summary!E$41=1,0,Summary!$E$31*(Summary!$E$41)*(1-Summary!$E$41)^$A570)</f>
        <v>8.0371551059714512E-55</v>
      </c>
      <c r="D571" s="1" t="str">
        <f>IF(A571&gt;Summary!$E$45,"",C571)</f>
        <v/>
      </c>
      <c r="G571">
        <f t="shared" si="113"/>
        <v>550</v>
      </c>
      <c r="H571">
        <f>Summary!$E$44*(G571-0.5)</f>
        <v>4945.5</v>
      </c>
      <c r="I571" s="1">
        <f>Summary!$E$32-SUM('Crossing Event Calculation'!$J$22:$J570)</f>
        <v>0</v>
      </c>
      <c r="J571" s="1">
        <f t="shared" si="114"/>
        <v>0</v>
      </c>
      <c r="K571" s="27" t="str">
        <f>IF(G571&gt;Summary!$E$45,"",J571)</f>
        <v/>
      </c>
      <c r="N571">
        <f t="shared" si="115"/>
        <v>550</v>
      </c>
      <c r="O571">
        <f>Summary!$E$44*(N571-0.5)</f>
        <v>4945.5</v>
      </c>
      <c r="P571" s="1">
        <f>Summary!$E$32-SUM('Crossing Event Calculation'!$Q$22:$Q570)</f>
        <v>0</v>
      </c>
      <c r="Q571" s="1">
        <f t="shared" si="116"/>
        <v>0</v>
      </c>
      <c r="R571" s="27" t="str">
        <f>IF(N571&gt;Summary!$E$45,"",Q571)</f>
        <v/>
      </c>
      <c r="T571">
        <f t="shared" si="117"/>
        <v>550</v>
      </c>
      <c r="U571">
        <f>Summary!$E$44*(T571-0.5)</f>
        <v>4945.5</v>
      </c>
      <c r="V571" s="1">
        <f>Summary!$E$32-SUM('Crossing Event Calculation'!$W$22:$W570)</f>
        <v>7.6734174569992319E-12</v>
      </c>
      <c r="W571" s="1">
        <f t="shared" si="118"/>
        <v>3.476858812038297E-13</v>
      </c>
      <c r="X571" s="27" t="str">
        <f>IF(T571&gt;Summary!$E$45,"",W571)</f>
        <v/>
      </c>
      <c r="AA571">
        <f t="shared" si="119"/>
        <v>550</v>
      </c>
      <c r="AB571">
        <f>Summary!$F$44*(AA571-0.5)</f>
        <v>3956.3999999999996</v>
      </c>
      <c r="AC571" s="1">
        <f>IF(Summary!F$41=1,0,Summary!$F$31*(Summary!$F$41)*(1-Summary!$F$41)^$A570)</f>
        <v>9.051797758401825E-55</v>
      </c>
      <c r="AD571" s="1" t="str">
        <f>IF(AA571&gt;Summary!$F$45,"",AC571)</f>
        <v/>
      </c>
      <c r="AG571">
        <f t="shared" si="120"/>
        <v>550</v>
      </c>
      <c r="AH571">
        <f>Summary!$F$44*(AG571-0.5)</f>
        <v>3956.3999999999996</v>
      </c>
      <c r="AI571" s="1">
        <f>Summary!$F$32-SUM('Crossing Event Calculation'!$AJ$22:$AJ570)</f>
        <v>0</v>
      </c>
      <c r="AJ571" s="1">
        <f t="shared" si="123"/>
        <v>0</v>
      </c>
      <c r="AK571" s="27" t="str">
        <f>IF(AG571&gt;Summary!$F$45,"",AJ571)</f>
        <v/>
      </c>
      <c r="AN571">
        <f t="shared" si="121"/>
        <v>550</v>
      </c>
      <c r="AO571">
        <f>Summary!$F$44*(AN571-0.5)</f>
        <v>3956.3999999999996</v>
      </c>
      <c r="AP571" s="1">
        <f>Summary!$F$32-SUM('Crossing Event Calculation'!$AQ$22:$AQ570)</f>
        <v>4.9960036108132044E-15</v>
      </c>
      <c r="AQ571" s="1">
        <f t="shared" si="124"/>
        <v>2.9015781610355119E-16</v>
      </c>
      <c r="AR571" s="27" t="str">
        <f>IF(AN571&gt;Summary!$F$45,"",AQ571)</f>
        <v/>
      </c>
      <c r="AT571">
        <f t="shared" si="122"/>
        <v>550</v>
      </c>
      <c r="AU571">
        <f>Summary!$F$44*(AT571-0.5)</f>
        <v>3956.3999999999996</v>
      </c>
      <c r="AV571" s="1">
        <f>Summary!$F$32-SUM('Crossing Event Calculation'!$AW$22:$AW570)</f>
        <v>1.7589428924491557E-7</v>
      </c>
      <c r="AW571" s="1">
        <f t="shared" si="125"/>
        <v>4.8885657933901061E-9</v>
      </c>
      <c r="AX571" s="27" t="str">
        <f>IF(AT571&gt;Summary!$F$45,"",AW571)</f>
        <v/>
      </c>
    </row>
    <row r="572" spans="1:50">
      <c r="A572">
        <f t="shared" si="112"/>
        <v>551</v>
      </c>
      <c r="B572">
        <f>Summary!$E$44*(A572-0.5)</f>
        <v>4954.5</v>
      </c>
      <c r="C572" s="1">
        <f>IF(Summary!E$41=1,0,Summary!$E$31*(Summary!$E$41)*(1-Summary!$E$41)^$A571)</f>
        <v>6.4297240847771607E-55</v>
      </c>
      <c r="D572" s="1" t="str">
        <f>IF(A572&gt;Summary!$E$45,"",C572)</f>
        <v/>
      </c>
      <c r="G572">
        <f t="shared" si="113"/>
        <v>551</v>
      </c>
      <c r="H572">
        <f>Summary!$E$44*(G572-0.5)</f>
        <v>4954.5</v>
      </c>
      <c r="I572" s="1">
        <f>Summary!$E$32-SUM('Crossing Event Calculation'!$J$22:$J571)</f>
        <v>0</v>
      </c>
      <c r="J572" s="1">
        <f t="shared" si="114"/>
        <v>0</v>
      </c>
      <c r="K572" s="27" t="str">
        <f>IF(G572&gt;Summary!$E$45,"",J572)</f>
        <v/>
      </c>
      <c r="N572">
        <f t="shared" si="115"/>
        <v>551</v>
      </c>
      <c r="O572">
        <f>Summary!$E$44*(N572-0.5)</f>
        <v>4954.5</v>
      </c>
      <c r="P572" s="1">
        <f>Summary!$E$32-SUM('Crossing Event Calculation'!$Q$22:$Q571)</f>
        <v>0</v>
      </c>
      <c r="Q572" s="1">
        <f t="shared" si="116"/>
        <v>0</v>
      </c>
      <c r="R572" s="27" t="str">
        <f>IF(N572&gt;Summary!$E$45,"",Q572)</f>
        <v/>
      </c>
      <c r="T572">
        <f t="shared" si="117"/>
        <v>551</v>
      </c>
      <c r="U572">
        <f>Summary!$E$44*(T572-0.5)</f>
        <v>4954.5</v>
      </c>
      <c r="V572" s="1">
        <f>Summary!$E$32-SUM('Crossing Event Calculation'!$W$22:$W571)</f>
        <v>7.3256956056866329E-12</v>
      </c>
      <c r="W572" s="1">
        <f t="shared" si="118"/>
        <v>3.3193045293931218E-13</v>
      </c>
      <c r="X572" s="27" t="str">
        <f>IF(T572&gt;Summary!$E$45,"",W572)</f>
        <v/>
      </c>
      <c r="AA572">
        <f t="shared" si="119"/>
        <v>551</v>
      </c>
      <c r="AB572">
        <f>Summary!$F$44*(AA572-0.5)</f>
        <v>3963.5999999999995</v>
      </c>
      <c r="AC572" s="1">
        <f>IF(Summary!F$41=1,0,Summary!$F$31*(Summary!$F$41)*(1-Summary!$F$41)^$A571)</f>
        <v>7.2414382067214588E-55</v>
      </c>
      <c r="AD572" s="1" t="str">
        <f>IF(AA572&gt;Summary!$F$45,"",AC572)</f>
        <v/>
      </c>
      <c r="AG572">
        <f t="shared" si="120"/>
        <v>551</v>
      </c>
      <c r="AH572">
        <f>Summary!$F$44*(AG572-0.5)</f>
        <v>3963.5999999999995</v>
      </c>
      <c r="AI572" s="1">
        <f>Summary!$F$32-SUM('Crossing Event Calculation'!$AJ$22:$AJ571)</f>
        <v>0</v>
      </c>
      <c r="AJ572" s="1">
        <f t="shared" si="123"/>
        <v>0</v>
      </c>
      <c r="AK572" s="27" t="str">
        <f>IF(AG572&gt;Summary!$F$45,"",AJ572)</f>
        <v/>
      </c>
      <c r="AN572">
        <f t="shared" si="121"/>
        <v>551</v>
      </c>
      <c r="AO572">
        <f>Summary!$F$44*(AN572-0.5)</f>
        <v>3963.5999999999995</v>
      </c>
      <c r="AP572" s="1">
        <f>Summary!$F$32-SUM('Crossing Event Calculation'!$AQ$22:$AQ571)</f>
        <v>4.6629367034256575E-15</v>
      </c>
      <c r="AQ572" s="1">
        <f t="shared" si="124"/>
        <v>2.7081396169664775E-16</v>
      </c>
      <c r="AR572" s="27" t="str">
        <f>IF(AN572&gt;Summary!$F$45,"",AQ572)</f>
        <v/>
      </c>
      <c r="AT572">
        <f t="shared" si="122"/>
        <v>551</v>
      </c>
      <c r="AU572">
        <f>Summary!$F$44*(AT572-0.5)</f>
        <v>3963.5999999999995</v>
      </c>
      <c r="AV572" s="1">
        <f>Summary!$F$32-SUM('Crossing Event Calculation'!$AW$22:$AW571)</f>
        <v>1.7100572347050758E-7</v>
      </c>
      <c r="AW572" s="1">
        <f t="shared" si="125"/>
        <v>4.7526996687643497E-9</v>
      </c>
      <c r="AX572" s="27" t="str">
        <f>IF(AT572&gt;Summary!$F$45,"",AW572)</f>
        <v/>
      </c>
    </row>
    <row r="573" spans="1:50">
      <c r="A573">
        <f t="shared" si="112"/>
        <v>552</v>
      </c>
      <c r="B573">
        <f>Summary!$E$44*(A573-0.5)</f>
        <v>4963.5</v>
      </c>
      <c r="C573" s="1">
        <f>IF(Summary!E$41=1,0,Summary!$E$31*(Summary!$E$41)*(1-Summary!$E$41)^$A572)</f>
        <v>5.1437792678217291E-55</v>
      </c>
      <c r="D573" s="1" t="str">
        <f>IF(A573&gt;Summary!$E$45,"",C573)</f>
        <v/>
      </c>
      <c r="G573">
        <f t="shared" si="113"/>
        <v>552</v>
      </c>
      <c r="H573">
        <f>Summary!$E$44*(G573-0.5)</f>
        <v>4963.5</v>
      </c>
      <c r="I573" s="1">
        <f>Summary!$E$32-SUM('Crossing Event Calculation'!$J$22:$J572)</f>
        <v>0</v>
      </c>
      <c r="J573" s="1">
        <f t="shared" si="114"/>
        <v>0</v>
      </c>
      <c r="K573" s="27" t="str">
        <f>IF(G573&gt;Summary!$E$45,"",J573)</f>
        <v/>
      </c>
      <c r="N573">
        <f t="shared" si="115"/>
        <v>552</v>
      </c>
      <c r="O573">
        <f>Summary!$E$44*(N573-0.5)</f>
        <v>4963.5</v>
      </c>
      <c r="P573" s="1">
        <f>Summary!$E$32-SUM('Crossing Event Calculation'!$Q$22:$Q572)</f>
        <v>0</v>
      </c>
      <c r="Q573" s="1">
        <f t="shared" si="116"/>
        <v>0</v>
      </c>
      <c r="R573" s="27" t="str">
        <f>IF(N573&gt;Summary!$E$45,"",Q573)</f>
        <v/>
      </c>
      <c r="T573">
        <f t="shared" si="117"/>
        <v>552</v>
      </c>
      <c r="U573">
        <f>Summary!$E$44*(T573-0.5)</f>
        <v>4963.5</v>
      </c>
      <c r="V573" s="1">
        <f>Summary!$E$32-SUM('Crossing Event Calculation'!$W$22:$W572)</f>
        <v>6.9937389213237111E-12</v>
      </c>
      <c r="W573" s="1">
        <f t="shared" si="118"/>
        <v>3.1688935124362011E-13</v>
      </c>
      <c r="X573" s="27" t="str">
        <f>IF(T573&gt;Summary!$E$45,"",W573)</f>
        <v/>
      </c>
      <c r="AA573">
        <f t="shared" si="119"/>
        <v>552</v>
      </c>
      <c r="AB573">
        <f>Summary!$F$44*(AA573-0.5)</f>
        <v>3970.7999999999997</v>
      </c>
      <c r="AC573" s="1">
        <f>IF(Summary!F$41=1,0,Summary!$F$31*(Summary!$F$41)*(1-Summary!$F$41)^$A572)</f>
        <v>5.7931505653771682E-55</v>
      </c>
      <c r="AD573" s="1" t="str">
        <f>IF(AA573&gt;Summary!$F$45,"",AC573)</f>
        <v/>
      </c>
      <c r="AG573">
        <f t="shared" si="120"/>
        <v>552</v>
      </c>
      <c r="AH573">
        <f>Summary!$F$44*(AG573-0.5)</f>
        <v>3970.7999999999997</v>
      </c>
      <c r="AI573" s="1">
        <f>Summary!$F$32-SUM('Crossing Event Calculation'!$AJ$22:$AJ572)</f>
        <v>0</v>
      </c>
      <c r="AJ573" s="1">
        <f t="shared" si="123"/>
        <v>0</v>
      </c>
      <c r="AK573" s="27" t="str">
        <f>IF(AG573&gt;Summary!$F$45,"",AJ573)</f>
        <v/>
      </c>
      <c r="AN573">
        <f t="shared" si="121"/>
        <v>552</v>
      </c>
      <c r="AO573">
        <f>Summary!$F$44*(AN573-0.5)</f>
        <v>3970.7999999999997</v>
      </c>
      <c r="AP573" s="1">
        <f>Summary!$F$32-SUM('Crossing Event Calculation'!$AQ$22:$AQ572)</f>
        <v>4.4408920985006262E-15</v>
      </c>
      <c r="AQ573" s="1">
        <f t="shared" si="124"/>
        <v>2.5791805875871214E-16</v>
      </c>
      <c r="AR573" s="27" t="str">
        <f>IF(AN573&gt;Summary!$F$45,"",AQ573)</f>
        <v/>
      </c>
      <c r="AT573">
        <f t="shared" si="122"/>
        <v>552</v>
      </c>
      <c r="AU573">
        <f>Summary!$F$44*(AT573-0.5)</f>
        <v>3970.7999999999997</v>
      </c>
      <c r="AV573" s="1">
        <f>Summary!$F$32-SUM('Crossing Event Calculation'!$AW$22:$AW572)</f>
        <v>1.6625302379225104E-7</v>
      </c>
      <c r="AW573" s="1">
        <f t="shared" si="125"/>
        <v>4.6206096209684819E-9</v>
      </c>
      <c r="AX573" s="27" t="str">
        <f>IF(AT573&gt;Summary!$F$45,"",AW573)</f>
        <v/>
      </c>
    </row>
    <row r="574" spans="1:50">
      <c r="A574">
        <f t="shared" si="112"/>
        <v>553</v>
      </c>
      <c r="B574">
        <f>Summary!$E$44*(A574-0.5)</f>
        <v>4972.5</v>
      </c>
      <c r="C574" s="1">
        <f>IF(Summary!E$41=1,0,Summary!$E$31*(Summary!$E$41)*(1-Summary!$E$41)^$A573)</f>
        <v>4.115023414257385E-55</v>
      </c>
      <c r="D574" s="1" t="str">
        <f>IF(A574&gt;Summary!$E$45,"",C574)</f>
        <v/>
      </c>
      <c r="G574">
        <f t="shared" si="113"/>
        <v>553</v>
      </c>
      <c r="H574">
        <f>Summary!$E$44*(G574-0.5)</f>
        <v>4972.5</v>
      </c>
      <c r="I574" s="1">
        <f>Summary!$E$32-SUM('Crossing Event Calculation'!$J$22:$J573)</f>
        <v>0</v>
      </c>
      <c r="J574" s="1">
        <f t="shared" si="114"/>
        <v>0</v>
      </c>
      <c r="K574" s="27" t="str">
        <f>IF(G574&gt;Summary!$E$45,"",J574)</f>
        <v/>
      </c>
      <c r="N574">
        <f t="shared" si="115"/>
        <v>553</v>
      </c>
      <c r="O574">
        <f>Summary!$E$44*(N574-0.5)</f>
        <v>4972.5</v>
      </c>
      <c r="P574" s="1">
        <f>Summary!$E$32-SUM('Crossing Event Calculation'!$Q$22:$Q573)</f>
        <v>0</v>
      </c>
      <c r="Q574" s="1">
        <f t="shared" si="116"/>
        <v>0</v>
      </c>
      <c r="R574" s="27" t="str">
        <f>IF(N574&gt;Summary!$E$45,"",Q574)</f>
        <v/>
      </c>
      <c r="T574">
        <f t="shared" si="117"/>
        <v>553</v>
      </c>
      <c r="U574">
        <f>Summary!$E$44*(T574-0.5)</f>
        <v>4972.5</v>
      </c>
      <c r="V574" s="1">
        <f>Summary!$E$32-SUM('Crossing Event Calculation'!$W$22:$W573)</f>
        <v>6.6768812700956914E-12</v>
      </c>
      <c r="W574" s="1">
        <f t="shared" si="118"/>
        <v>3.0253239330398632E-13</v>
      </c>
      <c r="X574" s="27" t="str">
        <f>IF(T574&gt;Summary!$E$45,"",W574)</f>
        <v/>
      </c>
      <c r="AA574">
        <f t="shared" si="119"/>
        <v>553</v>
      </c>
      <c r="AB574">
        <f>Summary!$F$44*(AA574-0.5)</f>
        <v>3977.9999999999995</v>
      </c>
      <c r="AC574" s="1">
        <f>IF(Summary!F$41=1,0,Summary!$F$31*(Summary!$F$41)*(1-Summary!$F$41)^$A573)</f>
        <v>4.6345204523017363E-55</v>
      </c>
      <c r="AD574" s="1" t="str">
        <f>IF(AA574&gt;Summary!$F$45,"",AC574)</f>
        <v/>
      </c>
      <c r="AG574">
        <f t="shared" si="120"/>
        <v>553</v>
      </c>
      <c r="AH574">
        <f>Summary!$F$44*(AG574-0.5)</f>
        <v>3977.9999999999995</v>
      </c>
      <c r="AI574" s="1">
        <f>Summary!$F$32-SUM('Crossing Event Calculation'!$AJ$22:$AJ573)</f>
        <v>0</v>
      </c>
      <c r="AJ574" s="1">
        <f t="shared" si="123"/>
        <v>0</v>
      </c>
      <c r="AK574" s="27" t="str">
        <f>IF(AG574&gt;Summary!$F$45,"",AJ574)</f>
        <v/>
      </c>
      <c r="AN574">
        <f t="shared" si="121"/>
        <v>553</v>
      </c>
      <c r="AO574">
        <f>Summary!$F$44*(AN574-0.5)</f>
        <v>3977.9999999999995</v>
      </c>
      <c r="AP574" s="1">
        <f>Summary!$F$32-SUM('Crossing Event Calculation'!$AQ$22:$AQ573)</f>
        <v>4.2188474935755949E-15</v>
      </c>
      <c r="AQ574" s="1">
        <f t="shared" si="124"/>
        <v>2.4502215582077653E-16</v>
      </c>
      <c r="AR574" s="27" t="str">
        <f>IF(AN574&gt;Summary!$F$45,"",AQ574)</f>
        <v/>
      </c>
      <c r="AT574">
        <f t="shared" si="122"/>
        <v>553</v>
      </c>
      <c r="AU574">
        <f>Summary!$F$44*(AT574-0.5)</f>
        <v>3977.9999999999995</v>
      </c>
      <c r="AV574" s="1">
        <f>Summary!$F$32-SUM('Crossing Event Calculation'!$AW$22:$AW573)</f>
        <v>1.6163241411959461E-7</v>
      </c>
      <c r="AW574" s="1">
        <f t="shared" si="125"/>
        <v>4.4921907024957861E-9</v>
      </c>
      <c r="AX574" s="27" t="str">
        <f>IF(AT574&gt;Summary!$F$45,"",AW574)</f>
        <v/>
      </c>
    </row>
    <row r="575" spans="1:50">
      <c r="A575">
        <f t="shared" si="112"/>
        <v>554</v>
      </c>
      <c r="B575">
        <f>Summary!$E$44*(A575-0.5)</f>
        <v>4981.5</v>
      </c>
      <c r="C575" s="1">
        <f>IF(Summary!E$41=1,0,Summary!$E$31*(Summary!$E$41)*(1-Summary!$E$41)^$A574)</f>
        <v>3.292018731405907E-55</v>
      </c>
      <c r="D575" s="1" t="str">
        <f>IF(A575&gt;Summary!$E$45,"",C575)</f>
        <v/>
      </c>
      <c r="G575">
        <f t="shared" si="113"/>
        <v>554</v>
      </c>
      <c r="H575">
        <f>Summary!$E$44*(G575-0.5)</f>
        <v>4981.5</v>
      </c>
      <c r="I575" s="1">
        <f>Summary!$E$32-SUM('Crossing Event Calculation'!$J$22:$J574)</f>
        <v>0</v>
      </c>
      <c r="J575" s="1">
        <f t="shared" si="114"/>
        <v>0</v>
      </c>
      <c r="K575" s="27" t="str">
        <f>IF(G575&gt;Summary!$E$45,"",J575)</f>
        <v/>
      </c>
      <c r="N575">
        <f t="shared" si="115"/>
        <v>554</v>
      </c>
      <c r="O575">
        <f>Summary!$E$44*(N575-0.5)</f>
        <v>4981.5</v>
      </c>
      <c r="P575" s="1">
        <f>Summary!$E$32-SUM('Crossing Event Calculation'!$Q$22:$Q574)</f>
        <v>0</v>
      </c>
      <c r="Q575" s="1">
        <f t="shared" si="116"/>
        <v>0</v>
      </c>
      <c r="R575" s="27" t="str">
        <f>IF(N575&gt;Summary!$E$45,"",Q575)</f>
        <v/>
      </c>
      <c r="T575">
        <f t="shared" si="117"/>
        <v>554</v>
      </c>
      <c r="U575">
        <f>Summary!$E$44*(T575-0.5)</f>
        <v>4981.5</v>
      </c>
      <c r="V575" s="1">
        <f>Summary!$E$32-SUM('Crossing Event Calculation'!$W$22:$W574)</f>
        <v>6.3743454958853363E-12</v>
      </c>
      <c r="W575" s="1">
        <f t="shared" si="118"/>
        <v>2.8882436583884893E-13</v>
      </c>
      <c r="X575" s="27" t="str">
        <f>IF(T575&gt;Summary!$E$45,"",W575)</f>
        <v/>
      </c>
      <c r="AA575">
        <f t="shared" si="119"/>
        <v>554</v>
      </c>
      <c r="AB575">
        <f>Summary!$F$44*(AA575-0.5)</f>
        <v>3985.2</v>
      </c>
      <c r="AC575" s="1">
        <f>IF(Summary!F$41=1,0,Summary!$F$31*(Summary!$F$41)*(1-Summary!$F$41)^$A574)</f>
        <v>3.7076163618413886E-55</v>
      </c>
      <c r="AD575" s="1" t="str">
        <f>IF(AA575&gt;Summary!$F$45,"",AC575)</f>
        <v/>
      </c>
      <c r="AG575">
        <f t="shared" si="120"/>
        <v>554</v>
      </c>
      <c r="AH575">
        <f>Summary!$F$44*(AG575-0.5)</f>
        <v>3985.2</v>
      </c>
      <c r="AI575" s="1">
        <f>Summary!$F$32-SUM('Crossing Event Calculation'!$AJ$22:$AJ574)</f>
        <v>0</v>
      </c>
      <c r="AJ575" s="1">
        <f t="shared" si="123"/>
        <v>0</v>
      </c>
      <c r="AK575" s="27" t="str">
        <f>IF(AG575&gt;Summary!$F$45,"",AJ575)</f>
        <v/>
      </c>
      <c r="AN575">
        <f t="shared" si="121"/>
        <v>554</v>
      </c>
      <c r="AO575">
        <f>Summary!$F$44*(AN575-0.5)</f>
        <v>3985.2</v>
      </c>
      <c r="AP575" s="1">
        <f>Summary!$F$32-SUM('Crossing Event Calculation'!$AQ$22:$AQ574)</f>
        <v>3.9968028886505635E-15</v>
      </c>
      <c r="AQ575" s="1">
        <f t="shared" si="124"/>
        <v>2.3212625288284092E-16</v>
      </c>
      <c r="AR575" s="27" t="str">
        <f>IF(AN575&gt;Summary!$F$45,"",AQ575)</f>
        <v/>
      </c>
      <c r="AT575">
        <f t="shared" si="122"/>
        <v>554</v>
      </c>
      <c r="AU575">
        <f>Summary!$F$44*(AT575-0.5)</f>
        <v>3985.2</v>
      </c>
      <c r="AV575" s="1">
        <f>Summary!$F$32-SUM('Crossing Event Calculation'!$AW$22:$AW574)</f>
        <v>1.5714022338908507E-7</v>
      </c>
      <c r="AW575" s="1">
        <f t="shared" si="125"/>
        <v>4.3673408848193554E-9</v>
      </c>
      <c r="AX575" s="27" t="str">
        <f>IF(AT575&gt;Summary!$F$45,"",AW575)</f>
        <v/>
      </c>
    </row>
    <row r="576" spans="1:50">
      <c r="A576">
        <f t="shared" si="112"/>
        <v>555</v>
      </c>
      <c r="B576">
        <f>Summary!$E$44*(A576-0.5)</f>
        <v>4990.5</v>
      </c>
      <c r="C576" s="1">
        <f>IF(Summary!E$41=1,0,Summary!$E$31*(Summary!$E$41)*(1-Summary!$E$41)^$A575)</f>
        <v>2.633614985124726E-55</v>
      </c>
      <c r="D576" s="1" t="str">
        <f>IF(A576&gt;Summary!$E$45,"",C576)</f>
        <v/>
      </c>
      <c r="G576">
        <f t="shared" si="113"/>
        <v>555</v>
      </c>
      <c r="H576">
        <f>Summary!$E$44*(G576-0.5)</f>
        <v>4990.5</v>
      </c>
      <c r="I576" s="1">
        <f>Summary!$E$32-SUM('Crossing Event Calculation'!$J$22:$J575)</f>
        <v>0</v>
      </c>
      <c r="J576" s="1">
        <f t="shared" si="114"/>
        <v>0</v>
      </c>
      <c r="K576" s="27" t="str">
        <f>IF(G576&gt;Summary!$E$45,"",J576)</f>
        <v/>
      </c>
      <c r="N576">
        <f t="shared" si="115"/>
        <v>555</v>
      </c>
      <c r="O576">
        <f>Summary!$E$44*(N576-0.5)</f>
        <v>4990.5</v>
      </c>
      <c r="P576" s="1">
        <f>Summary!$E$32-SUM('Crossing Event Calculation'!$Q$22:$Q575)</f>
        <v>0</v>
      </c>
      <c r="Q576" s="1">
        <f t="shared" si="116"/>
        <v>0</v>
      </c>
      <c r="R576" s="27" t="str">
        <f>IF(N576&gt;Summary!$E$45,"",Q576)</f>
        <v/>
      </c>
      <c r="T576">
        <f t="shared" si="117"/>
        <v>555</v>
      </c>
      <c r="U576">
        <f>Summary!$E$44*(T576-0.5)</f>
        <v>4990.5</v>
      </c>
      <c r="V576" s="1">
        <f>Summary!$E$32-SUM('Crossing Event Calculation'!$W$22:$W575)</f>
        <v>6.0855764871803331E-12</v>
      </c>
      <c r="W576" s="1">
        <f t="shared" si="118"/>
        <v>2.7574011650423524E-13</v>
      </c>
      <c r="X576" s="27" t="str">
        <f>IF(T576&gt;Summary!$E$45,"",W576)</f>
        <v/>
      </c>
      <c r="AA576">
        <f t="shared" si="119"/>
        <v>555</v>
      </c>
      <c r="AB576">
        <f>Summary!$F$44*(AA576-0.5)</f>
        <v>3992.3999999999996</v>
      </c>
      <c r="AC576" s="1">
        <f>IF(Summary!F$41=1,0,Summary!$F$31*(Summary!$F$41)*(1-Summary!$F$41)^$A575)</f>
        <v>2.9660930894731113E-55</v>
      </c>
      <c r="AD576" s="1" t="str">
        <f>IF(AA576&gt;Summary!$F$45,"",AC576)</f>
        <v/>
      </c>
      <c r="AG576">
        <f t="shared" si="120"/>
        <v>555</v>
      </c>
      <c r="AH576">
        <f>Summary!$F$44*(AG576-0.5)</f>
        <v>3992.3999999999996</v>
      </c>
      <c r="AI576" s="1">
        <f>Summary!$F$32-SUM('Crossing Event Calculation'!$AJ$22:$AJ575)</f>
        <v>0</v>
      </c>
      <c r="AJ576" s="1">
        <f t="shared" si="123"/>
        <v>0</v>
      </c>
      <c r="AK576" s="27" t="str">
        <f>IF(AG576&gt;Summary!$F$45,"",AJ576)</f>
        <v/>
      </c>
      <c r="AN576">
        <f t="shared" si="121"/>
        <v>555</v>
      </c>
      <c r="AO576">
        <f>Summary!$F$44*(AN576-0.5)</f>
        <v>3992.3999999999996</v>
      </c>
      <c r="AP576" s="1">
        <f>Summary!$F$32-SUM('Crossing Event Calculation'!$AQ$22:$AQ575)</f>
        <v>3.7747582837255322E-15</v>
      </c>
      <c r="AQ576" s="1">
        <f t="shared" si="124"/>
        <v>2.1923034994490534E-16</v>
      </c>
      <c r="AR576" s="27" t="str">
        <f>IF(AN576&gt;Summary!$F$45,"",AQ576)</f>
        <v/>
      </c>
      <c r="AT576">
        <f t="shared" si="122"/>
        <v>555</v>
      </c>
      <c r="AU576">
        <f>Summary!$F$44*(AT576-0.5)</f>
        <v>3992.3999999999996</v>
      </c>
      <c r="AV576" s="1">
        <f>Summary!$F$32-SUM('Crossing Event Calculation'!$AW$22:$AW575)</f>
        <v>1.5277288245574283E-7</v>
      </c>
      <c r="AW576" s="1">
        <f t="shared" si="125"/>
        <v>4.24596097199523E-9</v>
      </c>
      <c r="AX576" s="27" t="str">
        <f>IF(AT576&gt;Summary!$F$45,"",AW576)</f>
        <v/>
      </c>
    </row>
    <row r="577" spans="1:50">
      <c r="A577">
        <f t="shared" si="112"/>
        <v>556</v>
      </c>
      <c r="B577">
        <f>Summary!$E$44*(A577-0.5)</f>
        <v>4999.5</v>
      </c>
      <c r="C577" s="1">
        <f>IF(Summary!E$41=1,0,Summary!$E$31*(Summary!$E$41)*(1-Summary!$E$41)^$A576)</f>
        <v>2.1068919880997808E-55</v>
      </c>
      <c r="D577" s="1" t="str">
        <f>IF(A577&gt;Summary!$E$45,"",C577)</f>
        <v/>
      </c>
      <c r="G577">
        <f t="shared" si="113"/>
        <v>556</v>
      </c>
      <c r="H577">
        <f>Summary!$E$44*(G577-0.5)</f>
        <v>4999.5</v>
      </c>
      <c r="I577" s="1">
        <f>Summary!$E$32-SUM('Crossing Event Calculation'!$J$22:$J576)</f>
        <v>0</v>
      </c>
      <c r="J577" s="1">
        <f t="shared" si="114"/>
        <v>0</v>
      </c>
      <c r="K577" s="27" t="str">
        <f>IF(G577&gt;Summary!$E$45,"",J577)</f>
        <v/>
      </c>
      <c r="N577">
        <f t="shared" si="115"/>
        <v>556</v>
      </c>
      <c r="O577">
        <f>Summary!$E$44*(N577-0.5)</f>
        <v>4999.5</v>
      </c>
      <c r="P577" s="1">
        <f>Summary!$E$32-SUM('Crossing Event Calculation'!$Q$22:$Q576)</f>
        <v>0</v>
      </c>
      <c r="Q577" s="1">
        <f t="shared" si="116"/>
        <v>0</v>
      </c>
      <c r="R577" s="27" t="str">
        <f>IF(N577&gt;Summary!$E$45,"",Q577)</f>
        <v/>
      </c>
      <c r="T577">
        <f t="shared" si="117"/>
        <v>556</v>
      </c>
      <c r="U577">
        <f>Summary!$E$44*(T577-0.5)</f>
        <v>4999.5</v>
      </c>
      <c r="V577" s="1">
        <f>Summary!$E$32-SUM('Crossing Event Calculation'!$W$22:$W576)</f>
        <v>5.8097970878634442E-12</v>
      </c>
      <c r="W577" s="1">
        <f t="shared" si="118"/>
        <v>2.632444320185834E-13</v>
      </c>
      <c r="X577" s="27" t="str">
        <f>IF(T577&gt;Summary!$E$45,"",W577)</f>
        <v/>
      </c>
      <c r="AA577">
        <f t="shared" si="119"/>
        <v>556</v>
      </c>
      <c r="AB577">
        <f>Summary!$F$44*(AA577-0.5)</f>
        <v>3999.5999999999995</v>
      </c>
      <c r="AC577" s="1">
        <f>IF(Summary!F$41=1,0,Summary!$F$31*(Summary!$F$41)*(1-Summary!$F$41)^$A576)</f>
        <v>2.3728744715784889E-55</v>
      </c>
      <c r="AD577" s="1" t="str">
        <f>IF(AA577&gt;Summary!$F$45,"",AC577)</f>
        <v/>
      </c>
      <c r="AG577">
        <f t="shared" si="120"/>
        <v>556</v>
      </c>
      <c r="AH577">
        <f>Summary!$F$44*(AG577-0.5)</f>
        <v>3999.5999999999995</v>
      </c>
      <c r="AI577" s="1">
        <f>Summary!$F$32-SUM('Crossing Event Calculation'!$AJ$22:$AJ576)</f>
        <v>0</v>
      </c>
      <c r="AJ577" s="1">
        <f t="shared" si="123"/>
        <v>0</v>
      </c>
      <c r="AK577" s="27" t="str">
        <f>IF(AG577&gt;Summary!$F$45,"",AJ577)</f>
        <v/>
      </c>
      <c r="AN577">
        <f t="shared" si="121"/>
        <v>556</v>
      </c>
      <c r="AO577">
        <f>Summary!$F$44*(AN577-0.5)</f>
        <v>3999.5999999999995</v>
      </c>
      <c r="AP577" s="1">
        <f>Summary!$F$32-SUM('Crossing Event Calculation'!$AQ$22:$AQ576)</f>
        <v>3.5527136788005009E-15</v>
      </c>
      <c r="AQ577" s="1">
        <f t="shared" si="124"/>
        <v>2.0633444700696973E-16</v>
      </c>
      <c r="AR577" s="27" t="str">
        <f>IF(AN577&gt;Summary!$F$45,"",AQ577)</f>
        <v/>
      </c>
      <c r="AT577">
        <f t="shared" si="122"/>
        <v>556</v>
      </c>
      <c r="AU577">
        <f>Summary!$F$44*(AT577-0.5)</f>
        <v>3999.5999999999995</v>
      </c>
      <c r="AV577" s="1">
        <f>Summary!$F$32-SUM('Crossing Event Calculation'!$AW$22:$AW576)</f>
        <v>1.4852692142852675E-7</v>
      </c>
      <c r="AW577" s="1">
        <f t="shared" si="125"/>
        <v>4.1279545266079413E-9</v>
      </c>
      <c r="AX577" s="27" t="str">
        <f>IF(AT577&gt;Summary!$F$45,"",AW577)</f>
        <v/>
      </c>
    </row>
    <row r="578" spans="1:50">
      <c r="A578">
        <f t="shared" si="112"/>
        <v>557</v>
      </c>
      <c r="B578">
        <f>Summary!$E$44*(A578-0.5)</f>
        <v>5008.5</v>
      </c>
      <c r="C578" s="1">
        <f>IF(Summary!E$41=1,0,Summary!$E$31*(Summary!$E$41)*(1-Summary!$E$41)^$A577)</f>
        <v>1.6855135904798252E-55</v>
      </c>
      <c r="D578" s="1" t="str">
        <f>IF(A578&gt;Summary!$E$45,"",C578)</f>
        <v/>
      </c>
      <c r="G578">
        <f t="shared" si="113"/>
        <v>557</v>
      </c>
      <c r="H578">
        <f>Summary!$E$44*(G578-0.5)</f>
        <v>5008.5</v>
      </c>
      <c r="I578" s="1">
        <f>Summary!$E$32-SUM('Crossing Event Calculation'!$J$22:$J577)</f>
        <v>0</v>
      </c>
      <c r="J578" s="1">
        <f t="shared" si="114"/>
        <v>0</v>
      </c>
      <c r="K578" s="27" t="str">
        <f>IF(G578&gt;Summary!$E$45,"",J578)</f>
        <v/>
      </c>
      <c r="N578">
        <f t="shared" si="115"/>
        <v>557</v>
      </c>
      <c r="O578">
        <f>Summary!$E$44*(N578-0.5)</f>
        <v>5008.5</v>
      </c>
      <c r="P578" s="1">
        <f>Summary!$E$32-SUM('Crossing Event Calculation'!$Q$22:$Q577)</f>
        <v>0</v>
      </c>
      <c r="Q578" s="1">
        <f t="shared" si="116"/>
        <v>0</v>
      </c>
      <c r="R578" s="27" t="str">
        <f>IF(N578&gt;Summary!$E$45,"",Q578)</f>
        <v/>
      </c>
      <c r="T578">
        <f t="shared" si="117"/>
        <v>557</v>
      </c>
      <c r="U578">
        <f>Summary!$E$44*(T578-0.5)</f>
        <v>5008.5</v>
      </c>
      <c r="V578" s="1">
        <f>Summary!$E$32-SUM('Crossing Event Calculation'!$W$22:$W577)</f>
        <v>5.5465632087248196E-12</v>
      </c>
      <c r="W578" s="1">
        <f t="shared" si="118"/>
        <v>2.5131719050671522E-13</v>
      </c>
      <c r="X578" s="27" t="str">
        <f>IF(T578&gt;Summary!$E$45,"",W578)</f>
        <v/>
      </c>
      <c r="AA578">
        <f t="shared" si="119"/>
        <v>557</v>
      </c>
      <c r="AB578">
        <f>Summary!$F$44*(AA578-0.5)</f>
        <v>4006.7999999999997</v>
      </c>
      <c r="AC578" s="1">
        <f>IF(Summary!F$41=1,0,Summary!$F$31*(Summary!$F$41)*(1-Summary!$F$41)^$A577)</f>
        <v>1.8982995772627918E-55</v>
      </c>
      <c r="AD578" s="1" t="str">
        <f>IF(AA578&gt;Summary!$F$45,"",AC578)</f>
        <v/>
      </c>
      <c r="AG578">
        <f t="shared" si="120"/>
        <v>557</v>
      </c>
      <c r="AH578">
        <f>Summary!$F$44*(AG578-0.5)</f>
        <v>4006.7999999999997</v>
      </c>
      <c r="AI578" s="1">
        <f>Summary!$F$32-SUM('Crossing Event Calculation'!$AJ$22:$AJ577)</f>
        <v>0</v>
      </c>
      <c r="AJ578" s="1">
        <f t="shared" si="123"/>
        <v>0</v>
      </c>
      <c r="AK578" s="27" t="str">
        <f>IF(AG578&gt;Summary!$F$45,"",AJ578)</f>
        <v/>
      </c>
      <c r="AN578">
        <f t="shared" si="121"/>
        <v>557</v>
      </c>
      <c r="AO578">
        <f>Summary!$F$44*(AN578-0.5)</f>
        <v>4006.7999999999997</v>
      </c>
      <c r="AP578" s="1">
        <f>Summary!$F$32-SUM('Crossing Event Calculation'!$AQ$22:$AQ577)</f>
        <v>3.3306690738754696E-15</v>
      </c>
      <c r="AQ578" s="1">
        <f t="shared" si="124"/>
        <v>1.9343854406903412E-16</v>
      </c>
      <c r="AR578" s="27" t="str">
        <f>IF(AN578&gt;Summary!$F$45,"",AQ578)</f>
        <v/>
      </c>
      <c r="AT578">
        <f t="shared" si="122"/>
        <v>557</v>
      </c>
      <c r="AU578">
        <f>Summary!$F$44*(AT578-0.5)</f>
        <v>4006.7999999999997</v>
      </c>
      <c r="AV578" s="1">
        <f>Summary!$F$32-SUM('Crossing Event Calculation'!$AW$22:$AW577)</f>
        <v>1.4439896689477649E-7</v>
      </c>
      <c r="AW578" s="1">
        <f t="shared" si="125"/>
        <v>4.0132277926304518E-9</v>
      </c>
      <c r="AX578" s="27" t="str">
        <f>IF(AT578&gt;Summary!$F$45,"",AW578)</f>
        <v/>
      </c>
    </row>
    <row r="579" spans="1:50">
      <c r="A579">
        <f t="shared" si="112"/>
        <v>558</v>
      </c>
      <c r="B579">
        <f>Summary!$E$44*(A579-0.5)</f>
        <v>5017.5</v>
      </c>
      <c r="C579" s="1">
        <f>IF(Summary!E$41=1,0,Summary!$E$31*(Summary!$E$41)*(1-Summary!$E$41)^$A578)</f>
        <v>1.3484108723838603E-55</v>
      </c>
      <c r="D579" s="1" t="str">
        <f>IF(A579&gt;Summary!$E$45,"",C579)</f>
        <v/>
      </c>
      <c r="G579">
        <f t="shared" si="113"/>
        <v>558</v>
      </c>
      <c r="H579">
        <f>Summary!$E$44*(G579-0.5)</f>
        <v>5017.5</v>
      </c>
      <c r="I579" s="1">
        <f>Summary!$E$32-SUM('Crossing Event Calculation'!$J$22:$J578)</f>
        <v>0</v>
      </c>
      <c r="J579" s="1">
        <f t="shared" si="114"/>
        <v>0</v>
      </c>
      <c r="K579" s="27" t="str">
        <f>IF(G579&gt;Summary!$E$45,"",J579)</f>
        <v/>
      </c>
      <c r="N579">
        <f t="shared" si="115"/>
        <v>558</v>
      </c>
      <c r="O579">
        <f>Summary!$E$44*(N579-0.5)</f>
        <v>5017.5</v>
      </c>
      <c r="P579" s="1">
        <f>Summary!$E$32-SUM('Crossing Event Calculation'!$Q$22:$Q578)</f>
        <v>0</v>
      </c>
      <c r="Q579" s="1">
        <f t="shared" si="116"/>
        <v>0</v>
      </c>
      <c r="R579" s="27" t="str">
        <f>IF(N579&gt;Summary!$E$45,"",Q579)</f>
        <v/>
      </c>
      <c r="T579">
        <f t="shared" si="117"/>
        <v>558</v>
      </c>
      <c r="U579">
        <f>Summary!$E$44*(T579-0.5)</f>
        <v>5017.5</v>
      </c>
      <c r="V579" s="1">
        <f>Summary!$E$32-SUM('Crossing Event Calculation'!$W$22:$W578)</f>
        <v>5.2952087159496841E-12</v>
      </c>
      <c r="W579" s="1">
        <f t="shared" si="118"/>
        <v>2.3992820915586347E-13</v>
      </c>
      <c r="X579" s="27" t="str">
        <f>IF(T579&gt;Summary!$E$45,"",W579)</f>
        <v/>
      </c>
      <c r="AA579">
        <f t="shared" si="119"/>
        <v>558</v>
      </c>
      <c r="AB579">
        <f>Summary!$F$44*(AA579-0.5)</f>
        <v>4013.9999999999995</v>
      </c>
      <c r="AC579" s="1">
        <f>IF(Summary!F$41=1,0,Summary!$F$31*(Summary!$F$41)*(1-Summary!$F$41)^$A578)</f>
        <v>1.5186396618102337E-55</v>
      </c>
      <c r="AD579" s="1" t="str">
        <f>IF(AA579&gt;Summary!$F$45,"",AC579)</f>
        <v/>
      </c>
      <c r="AG579">
        <f t="shared" si="120"/>
        <v>558</v>
      </c>
      <c r="AH579">
        <f>Summary!$F$44*(AG579-0.5)</f>
        <v>4013.9999999999995</v>
      </c>
      <c r="AI579" s="1">
        <f>Summary!$F$32-SUM('Crossing Event Calculation'!$AJ$22:$AJ578)</f>
        <v>0</v>
      </c>
      <c r="AJ579" s="1">
        <f t="shared" si="123"/>
        <v>0</v>
      </c>
      <c r="AK579" s="27" t="str">
        <f>IF(AG579&gt;Summary!$F$45,"",AJ579)</f>
        <v/>
      </c>
      <c r="AN579">
        <f t="shared" si="121"/>
        <v>558</v>
      </c>
      <c r="AO579">
        <f>Summary!$F$44*(AN579-0.5)</f>
        <v>4013.9999999999995</v>
      </c>
      <c r="AP579" s="1">
        <f>Summary!$F$32-SUM('Crossing Event Calculation'!$AQ$22:$AQ578)</f>
        <v>3.1086244689504383E-15</v>
      </c>
      <c r="AQ579" s="1">
        <f t="shared" si="124"/>
        <v>1.8054264113109851E-16</v>
      </c>
      <c r="AR579" s="27" t="str">
        <f>IF(AN579&gt;Summary!$F$45,"",AQ579)</f>
        <v/>
      </c>
      <c r="AT579">
        <f t="shared" si="122"/>
        <v>558</v>
      </c>
      <c r="AU579">
        <f>Summary!$F$44*(AT579-0.5)</f>
        <v>4013.9999999999995</v>
      </c>
      <c r="AV579" s="1">
        <f>Summary!$F$32-SUM('Crossing Event Calculation'!$AW$22:$AW578)</f>
        <v>1.4038573914465502E-7</v>
      </c>
      <c r="AW579" s="1">
        <f t="shared" si="125"/>
        <v>3.9016896182840957E-9</v>
      </c>
      <c r="AX579" s="27" t="str">
        <f>IF(AT579&gt;Summary!$F$45,"",AW579)</f>
        <v/>
      </c>
    </row>
    <row r="580" spans="1:50">
      <c r="A580">
        <f t="shared" si="112"/>
        <v>559</v>
      </c>
      <c r="B580">
        <f>Summary!$E$44*(A580-0.5)</f>
        <v>5026.5</v>
      </c>
      <c r="C580" s="1">
        <f>IF(Summary!E$41=1,0,Summary!$E$31*(Summary!$E$41)*(1-Summary!$E$41)^$A579)</f>
        <v>1.0787286979070882E-55</v>
      </c>
      <c r="D580" s="1" t="str">
        <f>IF(A580&gt;Summary!$E$45,"",C580)</f>
        <v/>
      </c>
      <c r="G580">
        <f t="shared" si="113"/>
        <v>559</v>
      </c>
      <c r="H580">
        <f>Summary!$E$44*(G580-0.5)</f>
        <v>5026.5</v>
      </c>
      <c r="I580" s="1">
        <f>Summary!$E$32-SUM('Crossing Event Calculation'!$J$22:$J579)</f>
        <v>0</v>
      </c>
      <c r="J580" s="1">
        <f t="shared" si="114"/>
        <v>0</v>
      </c>
      <c r="K580" s="27" t="str">
        <f>IF(G580&gt;Summary!$E$45,"",J580)</f>
        <v/>
      </c>
      <c r="N580">
        <f t="shared" si="115"/>
        <v>559</v>
      </c>
      <c r="O580">
        <f>Summary!$E$44*(N580-0.5)</f>
        <v>5026.5</v>
      </c>
      <c r="P580" s="1">
        <f>Summary!$E$32-SUM('Crossing Event Calculation'!$Q$22:$Q579)</f>
        <v>0</v>
      </c>
      <c r="Q580" s="1">
        <f t="shared" si="116"/>
        <v>0</v>
      </c>
      <c r="R580" s="27" t="str">
        <f>IF(N580&gt;Summary!$E$45,"",Q580)</f>
        <v/>
      </c>
      <c r="T580">
        <f t="shared" si="117"/>
        <v>559</v>
      </c>
      <c r="U580">
        <f>Summary!$E$44*(T580-0.5)</f>
        <v>5026.5</v>
      </c>
      <c r="V580" s="1">
        <f>Summary!$E$32-SUM('Crossing Event Calculation'!$W$22:$W579)</f>
        <v>5.0552895203281878E-12</v>
      </c>
      <c r="W580" s="1">
        <f t="shared" si="118"/>
        <v>2.2905736609084988E-13</v>
      </c>
      <c r="X580" s="27" t="str">
        <f>IF(T580&gt;Summary!$E$45,"",W580)</f>
        <v/>
      </c>
      <c r="AA580">
        <f t="shared" si="119"/>
        <v>559</v>
      </c>
      <c r="AB580">
        <f>Summary!$F$44*(AA580-0.5)</f>
        <v>4021.2</v>
      </c>
      <c r="AC580" s="1">
        <f>IF(Summary!F$41=1,0,Summary!$F$31*(Summary!$F$41)*(1-Summary!$F$41)^$A579)</f>
        <v>1.2149117294481868E-55</v>
      </c>
      <c r="AD580" s="1" t="str">
        <f>IF(AA580&gt;Summary!$F$45,"",AC580)</f>
        <v/>
      </c>
      <c r="AG580">
        <f t="shared" si="120"/>
        <v>559</v>
      </c>
      <c r="AH580">
        <f>Summary!$F$44*(AG580-0.5)</f>
        <v>4021.2</v>
      </c>
      <c r="AI580" s="1">
        <f>Summary!$F$32-SUM('Crossing Event Calculation'!$AJ$22:$AJ579)</f>
        <v>0</v>
      </c>
      <c r="AJ580" s="1">
        <f t="shared" si="123"/>
        <v>0</v>
      </c>
      <c r="AK580" s="27" t="str">
        <f>IF(AG580&gt;Summary!$F$45,"",AJ580)</f>
        <v/>
      </c>
      <c r="AN580">
        <f t="shared" si="121"/>
        <v>559</v>
      </c>
      <c r="AO580">
        <f>Summary!$F$44*(AN580-0.5)</f>
        <v>4021.2</v>
      </c>
      <c r="AP580" s="1">
        <f>Summary!$F$32-SUM('Crossing Event Calculation'!$AQ$22:$AQ579)</f>
        <v>2.886579864025407E-15</v>
      </c>
      <c r="AQ580" s="1">
        <f t="shared" si="124"/>
        <v>1.676467381931629E-16</v>
      </c>
      <c r="AR580" s="27" t="str">
        <f>IF(AN580&gt;Summary!$F$45,"",AQ580)</f>
        <v/>
      </c>
      <c r="AT580">
        <f t="shared" si="122"/>
        <v>559</v>
      </c>
      <c r="AU580">
        <f>Summary!$F$44*(AT580-0.5)</f>
        <v>4021.2</v>
      </c>
      <c r="AV580" s="1">
        <f>Summary!$F$32-SUM('Crossing Event Calculation'!$AW$22:$AW579)</f>
        <v>1.364840495066133E-7</v>
      </c>
      <c r="AW580" s="1">
        <f t="shared" si="125"/>
        <v>3.7932513819841257E-9</v>
      </c>
      <c r="AX580" s="27" t="str">
        <f>IF(AT580&gt;Summary!$F$45,"",AW580)</f>
        <v/>
      </c>
    </row>
    <row r="581" spans="1:50">
      <c r="A581">
        <f t="shared" si="112"/>
        <v>560</v>
      </c>
      <c r="B581">
        <f>Summary!$E$44*(A581-0.5)</f>
        <v>5035.5</v>
      </c>
      <c r="C581" s="1">
        <f>IF(Summary!E$41=1,0,Summary!$E$31*(Summary!$E$41)*(1-Summary!$E$41)^$A580)</f>
        <v>8.6298295832567072E-56</v>
      </c>
      <c r="D581" s="1" t="str">
        <f>IF(A581&gt;Summary!$E$45,"",C581)</f>
        <v/>
      </c>
      <c r="G581">
        <f t="shared" si="113"/>
        <v>560</v>
      </c>
      <c r="H581">
        <f>Summary!$E$44*(G581-0.5)</f>
        <v>5035.5</v>
      </c>
      <c r="I581" s="1">
        <f>Summary!$E$32-SUM('Crossing Event Calculation'!$J$22:$J580)</f>
        <v>0</v>
      </c>
      <c r="J581" s="1">
        <f t="shared" si="114"/>
        <v>0</v>
      </c>
      <c r="K581" s="27" t="str">
        <f>IF(G581&gt;Summary!$E$45,"",J581)</f>
        <v/>
      </c>
      <c r="N581">
        <f t="shared" si="115"/>
        <v>560</v>
      </c>
      <c r="O581">
        <f>Summary!$E$44*(N581-0.5)</f>
        <v>5035.5</v>
      </c>
      <c r="P581" s="1">
        <f>Summary!$E$32-SUM('Crossing Event Calculation'!$Q$22:$Q580)</f>
        <v>0</v>
      </c>
      <c r="Q581" s="1">
        <f t="shared" si="116"/>
        <v>0</v>
      </c>
      <c r="R581" s="27" t="str">
        <f>IF(N581&gt;Summary!$E$45,"",Q581)</f>
        <v/>
      </c>
      <c r="T581">
        <f t="shared" si="117"/>
        <v>560</v>
      </c>
      <c r="U581">
        <f>Summary!$E$44*(T581-0.5)</f>
        <v>5035.5</v>
      </c>
      <c r="V581" s="1">
        <f>Summary!$E$32-SUM('Crossing Event Calculation'!$W$22:$W580)</f>
        <v>4.826250510348018E-12</v>
      </c>
      <c r="W581" s="1">
        <f t="shared" si="118"/>
        <v>2.1867950896770185E-13</v>
      </c>
      <c r="X581" s="27" t="str">
        <f>IF(T581&gt;Summary!$E$45,"",W581)</f>
        <v/>
      </c>
      <c r="AA581">
        <f t="shared" si="119"/>
        <v>560</v>
      </c>
      <c r="AB581">
        <f>Summary!$F$44*(AA581-0.5)</f>
        <v>4028.3999999999996</v>
      </c>
      <c r="AC581" s="1">
        <f>IF(Summary!F$41=1,0,Summary!$F$31*(Summary!$F$41)*(1-Summary!$F$41)^$A580)</f>
        <v>9.7192938355854969E-56</v>
      </c>
      <c r="AD581" s="1" t="str">
        <f>IF(AA581&gt;Summary!$F$45,"",AC581)</f>
        <v/>
      </c>
      <c r="AG581">
        <f t="shared" si="120"/>
        <v>560</v>
      </c>
      <c r="AH581">
        <f>Summary!$F$44*(AG581-0.5)</f>
        <v>4028.3999999999996</v>
      </c>
      <c r="AI581" s="1">
        <f>Summary!$F$32-SUM('Crossing Event Calculation'!$AJ$22:$AJ580)</f>
        <v>0</v>
      </c>
      <c r="AJ581" s="1">
        <f t="shared" si="123"/>
        <v>0</v>
      </c>
      <c r="AK581" s="27" t="str">
        <f>IF(AG581&gt;Summary!$F$45,"",AJ581)</f>
        <v/>
      </c>
      <c r="AN581">
        <f t="shared" si="121"/>
        <v>560</v>
      </c>
      <c r="AO581">
        <f>Summary!$F$44*(AN581-0.5)</f>
        <v>4028.3999999999996</v>
      </c>
      <c r="AP581" s="1">
        <f>Summary!$F$32-SUM('Crossing Event Calculation'!$AQ$22:$AQ580)</f>
        <v>2.6645352591003757E-15</v>
      </c>
      <c r="AQ581" s="1">
        <f t="shared" si="124"/>
        <v>1.5475083525522729E-16</v>
      </c>
      <c r="AR581" s="27" t="str">
        <f>IF(AN581&gt;Summary!$F$45,"",AQ581)</f>
        <v/>
      </c>
      <c r="AT581">
        <f t="shared" si="122"/>
        <v>560</v>
      </c>
      <c r="AU581">
        <f>Summary!$F$44*(AT581-0.5)</f>
        <v>4028.3999999999996</v>
      </c>
      <c r="AV581" s="1">
        <f>Summary!$F$32-SUM('Crossing Event Calculation'!$AW$22:$AW580)</f>
        <v>1.3269079812694429E-7</v>
      </c>
      <c r="AW581" s="1">
        <f t="shared" si="125"/>
        <v>3.6878269306276657E-9</v>
      </c>
      <c r="AX581" s="27" t="str">
        <f>IF(AT581&gt;Summary!$F$45,"",AW581)</f>
        <v/>
      </c>
    </row>
    <row r="582" spans="1:50">
      <c r="A582">
        <f t="shared" si="112"/>
        <v>561</v>
      </c>
      <c r="B582">
        <f>Summary!$E$44*(A582-0.5)</f>
        <v>5044.5</v>
      </c>
      <c r="C582" s="1">
        <f>IF(Summary!E$41=1,0,Summary!$E$31*(Summary!$E$41)*(1-Summary!$E$41)^$A581)</f>
        <v>6.9038636666053663E-56</v>
      </c>
      <c r="D582" s="1" t="str">
        <f>IF(A582&gt;Summary!$E$45,"",C582)</f>
        <v/>
      </c>
      <c r="G582">
        <f t="shared" si="113"/>
        <v>561</v>
      </c>
      <c r="H582">
        <f>Summary!$E$44*(G582-0.5)</f>
        <v>5044.5</v>
      </c>
      <c r="I582" s="1">
        <f>Summary!$E$32-SUM('Crossing Event Calculation'!$J$22:$J581)</f>
        <v>0</v>
      </c>
      <c r="J582" s="1">
        <f t="shared" si="114"/>
        <v>0</v>
      </c>
      <c r="K582" s="27" t="str">
        <f>IF(G582&gt;Summary!$E$45,"",J582)</f>
        <v/>
      </c>
      <c r="N582">
        <f t="shared" si="115"/>
        <v>561</v>
      </c>
      <c r="O582">
        <f>Summary!$E$44*(N582-0.5)</f>
        <v>5044.5</v>
      </c>
      <c r="P582" s="1">
        <f>Summary!$E$32-SUM('Crossing Event Calculation'!$Q$22:$Q581)</f>
        <v>0</v>
      </c>
      <c r="Q582" s="1">
        <f t="shared" si="116"/>
        <v>0</v>
      </c>
      <c r="R582" s="27" t="str">
        <f>IF(N582&gt;Summary!$E$45,"",Q582)</f>
        <v/>
      </c>
      <c r="T582">
        <f t="shared" si="117"/>
        <v>561</v>
      </c>
      <c r="U582">
        <f>Summary!$E$44*(T582-0.5)</f>
        <v>5044.5</v>
      </c>
      <c r="V582" s="1">
        <f>Summary!$E$32-SUM('Crossing Event Calculation'!$W$22:$W581)</f>
        <v>4.6075365744968622E-12</v>
      </c>
      <c r="W582" s="1">
        <f t="shared" si="118"/>
        <v>2.0876948544244657E-13</v>
      </c>
      <c r="X582" s="27" t="str">
        <f>IF(T582&gt;Summary!$E$45,"",W582)</f>
        <v/>
      </c>
      <c r="AA582">
        <f t="shared" si="119"/>
        <v>561</v>
      </c>
      <c r="AB582">
        <f>Summary!$F$44*(AA582-0.5)</f>
        <v>4035.5999999999995</v>
      </c>
      <c r="AC582" s="1">
        <f>IF(Summary!F$41=1,0,Summary!$F$31*(Summary!$F$41)*(1-Summary!$F$41)^$A581)</f>
        <v>7.7754350684683975E-56</v>
      </c>
      <c r="AD582" s="1" t="str">
        <f>IF(AA582&gt;Summary!$F$45,"",AC582)</f>
        <v/>
      </c>
      <c r="AG582">
        <f t="shared" si="120"/>
        <v>561</v>
      </c>
      <c r="AH582">
        <f>Summary!$F$44*(AG582-0.5)</f>
        <v>4035.5999999999995</v>
      </c>
      <c r="AI582" s="1">
        <f>Summary!$F$32-SUM('Crossing Event Calculation'!$AJ$22:$AJ581)</f>
        <v>0</v>
      </c>
      <c r="AJ582" s="1">
        <f t="shared" si="123"/>
        <v>0</v>
      </c>
      <c r="AK582" s="27" t="str">
        <f>IF(AG582&gt;Summary!$F$45,"",AJ582)</f>
        <v/>
      </c>
      <c r="AN582">
        <f t="shared" si="121"/>
        <v>561</v>
      </c>
      <c r="AO582">
        <f>Summary!$F$44*(AN582-0.5)</f>
        <v>4035.5999999999995</v>
      </c>
      <c r="AP582" s="1">
        <f>Summary!$F$32-SUM('Crossing Event Calculation'!$AQ$22:$AQ581)</f>
        <v>2.55351295663786E-15</v>
      </c>
      <c r="AQ582" s="1">
        <f t="shared" si="124"/>
        <v>1.4830288378625949E-16</v>
      </c>
      <c r="AR582" s="27" t="str">
        <f>IF(AN582&gt;Summary!$F$45,"",AQ582)</f>
        <v/>
      </c>
      <c r="AT582">
        <f t="shared" si="122"/>
        <v>561</v>
      </c>
      <c r="AU582">
        <f>Summary!$F$44*(AT582-0.5)</f>
        <v>4035.5999999999995</v>
      </c>
      <c r="AV582" s="1">
        <f>Summary!$F$32-SUM('Crossing Event Calculation'!$AW$22:$AW581)</f>
        <v>1.2900297119422532E-7</v>
      </c>
      <c r="AW582" s="1">
        <f t="shared" si="125"/>
        <v>3.5853325024536493E-9</v>
      </c>
      <c r="AX582" s="27" t="str">
        <f>IF(AT582&gt;Summary!$F$45,"",AW582)</f>
        <v/>
      </c>
    </row>
    <row r="583" spans="1:50">
      <c r="A583">
        <f t="shared" si="112"/>
        <v>562</v>
      </c>
      <c r="B583">
        <f>Summary!$E$44*(A583-0.5)</f>
        <v>5053.5</v>
      </c>
      <c r="C583" s="1">
        <f>IF(Summary!E$41=1,0,Summary!$E$31*(Summary!$E$41)*(1-Summary!$E$41)^$A582)</f>
        <v>5.5230909332842932E-56</v>
      </c>
      <c r="D583" s="1" t="str">
        <f>IF(A583&gt;Summary!$E$45,"",C583)</f>
        <v/>
      </c>
      <c r="G583">
        <f t="shared" si="113"/>
        <v>562</v>
      </c>
      <c r="H583">
        <f>Summary!$E$44*(G583-0.5)</f>
        <v>5053.5</v>
      </c>
      <c r="I583" s="1">
        <f>Summary!$E$32-SUM('Crossing Event Calculation'!$J$22:$J582)</f>
        <v>0</v>
      </c>
      <c r="J583" s="1">
        <f t="shared" si="114"/>
        <v>0</v>
      </c>
      <c r="K583" s="27" t="str">
        <f>IF(G583&gt;Summary!$E$45,"",J583)</f>
        <v/>
      </c>
      <c r="N583">
        <f t="shared" si="115"/>
        <v>562</v>
      </c>
      <c r="O583">
        <f>Summary!$E$44*(N583-0.5)</f>
        <v>5053.5</v>
      </c>
      <c r="P583" s="1">
        <f>Summary!$E$32-SUM('Crossing Event Calculation'!$Q$22:$Q582)</f>
        <v>0</v>
      </c>
      <c r="Q583" s="1">
        <f t="shared" si="116"/>
        <v>0</v>
      </c>
      <c r="R583" s="27" t="str">
        <f>IF(N583&gt;Summary!$E$45,"",Q583)</f>
        <v/>
      </c>
      <c r="T583">
        <f t="shared" si="117"/>
        <v>562</v>
      </c>
      <c r="U583">
        <f>Summary!$E$44*(T583-0.5)</f>
        <v>5053.5</v>
      </c>
      <c r="V583" s="1">
        <f>Summary!$E$32-SUM('Crossing Event Calculation'!$W$22:$W582)</f>
        <v>4.3988146458673327E-12</v>
      </c>
      <c r="W583" s="1">
        <f t="shared" si="118"/>
        <v>1.9931220410870041E-13</v>
      </c>
      <c r="X583" s="27" t="str">
        <f>IF(T583&gt;Summary!$E$45,"",W583)</f>
        <v/>
      </c>
      <c r="AA583">
        <f t="shared" si="119"/>
        <v>562</v>
      </c>
      <c r="AB583">
        <f>Summary!$F$44*(AA583-0.5)</f>
        <v>4042.7999999999997</v>
      </c>
      <c r="AC583" s="1">
        <f>IF(Summary!F$41=1,0,Summary!$F$31*(Summary!$F$41)*(1-Summary!$F$41)^$A582)</f>
        <v>6.2203480547747189E-56</v>
      </c>
      <c r="AD583" s="1" t="str">
        <f>IF(AA583&gt;Summary!$F$45,"",AC583)</f>
        <v/>
      </c>
      <c r="AG583">
        <f t="shared" si="120"/>
        <v>562</v>
      </c>
      <c r="AH583">
        <f>Summary!$F$44*(AG583-0.5)</f>
        <v>4042.7999999999997</v>
      </c>
      <c r="AI583" s="1">
        <f>Summary!$F$32-SUM('Crossing Event Calculation'!$AJ$22:$AJ582)</f>
        <v>0</v>
      </c>
      <c r="AJ583" s="1">
        <f t="shared" si="123"/>
        <v>0</v>
      </c>
      <c r="AK583" s="27" t="str">
        <f>IF(AG583&gt;Summary!$F$45,"",AJ583)</f>
        <v/>
      </c>
      <c r="AN583">
        <f t="shared" si="121"/>
        <v>562</v>
      </c>
      <c r="AO583">
        <f>Summary!$F$44*(AN583-0.5)</f>
        <v>4042.7999999999997</v>
      </c>
      <c r="AP583" s="1">
        <f>Summary!$F$32-SUM('Crossing Event Calculation'!$AQ$22:$AQ582)</f>
        <v>2.4424906541753444E-15</v>
      </c>
      <c r="AQ583" s="1">
        <f t="shared" si="124"/>
        <v>1.4185493231729168E-16</v>
      </c>
      <c r="AR583" s="27" t="str">
        <f>IF(AN583&gt;Summary!$F$45,"",AQ583)</f>
        <v/>
      </c>
      <c r="AT583">
        <f t="shared" si="122"/>
        <v>562</v>
      </c>
      <c r="AU583">
        <f>Summary!$F$44*(AT583-0.5)</f>
        <v>4042.7999999999997</v>
      </c>
      <c r="AV583" s="1">
        <f>Summary!$F$32-SUM('Crossing Event Calculation'!$AW$22:$AW582)</f>
        <v>1.2541763871887213E-7</v>
      </c>
      <c r="AW583" s="1">
        <f t="shared" si="125"/>
        <v>3.4856866653307764E-9</v>
      </c>
      <c r="AX583" s="27" t="str">
        <f>IF(AT583&gt;Summary!$F$45,"",AW583)</f>
        <v/>
      </c>
    </row>
    <row r="584" spans="1:50">
      <c r="A584">
        <f t="shared" si="112"/>
        <v>563</v>
      </c>
      <c r="B584">
        <f>Summary!$E$44*(A584-0.5)</f>
        <v>5062.5</v>
      </c>
      <c r="C584" s="1">
        <f>IF(Summary!E$41=1,0,Summary!$E$31*(Summary!$E$41)*(1-Summary!$E$41)^$A583)</f>
        <v>4.4184727466274351E-56</v>
      </c>
      <c r="D584" s="1" t="str">
        <f>IF(A584&gt;Summary!$E$45,"",C584)</f>
        <v/>
      </c>
      <c r="G584">
        <f t="shared" si="113"/>
        <v>563</v>
      </c>
      <c r="H584">
        <f>Summary!$E$44*(G584-0.5)</f>
        <v>5062.5</v>
      </c>
      <c r="I584" s="1">
        <f>Summary!$E$32-SUM('Crossing Event Calculation'!$J$22:$J583)</f>
        <v>0</v>
      </c>
      <c r="J584" s="1">
        <f t="shared" si="114"/>
        <v>0</v>
      </c>
      <c r="K584" s="27" t="str">
        <f>IF(G584&gt;Summary!$E$45,"",J584)</f>
        <v/>
      </c>
      <c r="N584">
        <f t="shared" si="115"/>
        <v>563</v>
      </c>
      <c r="O584">
        <f>Summary!$E$44*(N584-0.5)</f>
        <v>5062.5</v>
      </c>
      <c r="P584" s="1">
        <f>Summary!$E$32-SUM('Crossing Event Calculation'!$Q$22:$Q583)</f>
        <v>0</v>
      </c>
      <c r="Q584" s="1">
        <f t="shared" si="116"/>
        <v>0</v>
      </c>
      <c r="R584" s="27" t="str">
        <f>IF(N584&gt;Summary!$E$45,"",Q584)</f>
        <v/>
      </c>
      <c r="T584">
        <f t="shared" si="117"/>
        <v>563</v>
      </c>
      <c r="U584">
        <f>Summary!$E$44*(T584-0.5)</f>
        <v>5062.5</v>
      </c>
      <c r="V584" s="1">
        <f>Summary!$E$32-SUM('Crossing Event Calculation'!$W$22:$W583)</f>
        <v>4.1995296129471171E-12</v>
      </c>
      <c r="W584" s="1">
        <f t="shared" si="118"/>
        <v>1.9028251262249065E-13</v>
      </c>
      <c r="X584" s="27" t="str">
        <f>IF(T584&gt;Summary!$E$45,"",W584)</f>
        <v/>
      </c>
      <c r="AA584">
        <f t="shared" si="119"/>
        <v>563</v>
      </c>
      <c r="AB584">
        <f>Summary!$F$44*(AA584-0.5)</f>
        <v>4049.9999999999995</v>
      </c>
      <c r="AC584" s="1">
        <f>IF(Summary!F$41=1,0,Summary!$F$31*(Summary!$F$41)*(1-Summary!$F$41)^$A583)</f>
        <v>4.9762784438197757E-56</v>
      </c>
      <c r="AD584" s="1" t="str">
        <f>IF(AA584&gt;Summary!$F$45,"",AC584)</f>
        <v/>
      </c>
      <c r="AG584">
        <f t="shared" si="120"/>
        <v>563</v>
      </c>
      <c r="AH584">
        <f>Summary!$F$44*(AG584-0.5)</f>
        <v>4049.9999999999995</v>
      </c>
      <c r="AI584" s="1">
        <f>Summary!$F$32-SUM('Crossing Event Calculation'!$AJ$22:$AJ583)</f>
        <v>0</v>
      </c>
      <c r="AJ584" s="1">
        <f t="shared" si="123"/>
        <v>0</v>
      </c>
      <c r="AK584" s="27" t="str">
        <f>IF(AG584&gt;Summary!$F$45,"",AJ584)</f>
        <v/>
      </c>
      <c r="AN584">
        <f t="shared" si="121"/>
        <v>563</v>
      </c>
      <c r="AO584">
        <f>Summary!$F$44*(AN584-0.5)</f>
        <v>4049.9999999999995</v>
      </c>
      <c r="AP584" s="1">
        <f>Summary!$F$32-SUM('Crossing Event Calculation'!$AQ$22:$AQ583)</f>
        <v>2.3314683517128287E-15</v>
      </c>
      <c r="AQ584" s="1">
        <f t="shared" si="124"/>
        <v>1.3540698084832388E-16</v>
      </c>
      <c r="AR584" s="27" t="str">
        <f>IF(AN584&gt;Summary!$F$45,"",AQ584)</f>
        <v/>
      </c>
      <c r="AT584">
        <f t="shared" si="122"/>
        <v>563</v>
      </c>
      <c r="AU584">
        <f>Summary!$F$44*(AT584-0.5)</f>
        <v>4049.9999999999995</v>
      </c>
      <c r="AV584" s="1">
        <f>Summary!$F$32-SUM('Crossing Event Calculation'!$AW$22:$AW583)</f>
        <v>1.2193195209064811E-7</v>
      </c>
      <c r="AW584" s="1">
        <f t="shared" si="125"/>
        <v>3.388810248874261E-9</v>
      </c>
      <c r="AX584" s="27" t="str">
        <f>IF(AT584&gt;Summary!$F$45,"",AW584)</f>
        <v/>
      </c>
    </row>
    <row r="585" spans="1:50">
      <c r="A585">
        <f t="shared" si="112"/>
        <v>564</v>
      </c>
      <c r="B585">
        <f>Summary!$E$44*(A585-0.5)</f>
        <v>5071.5</v>
      </c>
      <c r="C585" s="1">
        <f>IF(Summary!E$41=1,0,Summary!$E$31*(Summary!$E$41)*(1-Summary!$E$41)^$A584)</f>
        <v>3.5347781973019483E-56</v>
      </c>
      <c r="D585" s="1" t="str">
        <f>IF(A585&gt;Summary!$E$45,"",C585)</f>
        <v/>
      </c>
      <c r="G585">
        <f t="shared" si="113"/>
        <v>564</v>
      </c>
      <c r="H585">
        <f>Summary!$E$44*(G585-0.5)</f>
        <v>5071.5</v>
      </c>
      <c r="I585" s="1">
        <f>Summary!$E$32-SUM('Crossing Event Calculation'!$J$22:$J584)</f>
        <v>0</v>
      </c>
      <c r="J585" s="1">
        <f t="shared" si="114"/>
        <v>0</v>
      </c>
      <c r="K585" s="27" t="str">
        <f>IF(G585&gt;Summary!$E$45,"",J585)</f>
        <v/>
      </c>
      <c r="N585">
        <f t="shared" si="115"/>
        <v>564</v>
      </c>
      <c r="O585">
        <f>Summary!$E$44*(N585-0.5)</f>
        <v>5071.5</v>
      </c>
      <c r="P585" s="1">
        <f>Summary!$E$32-SUM('Crossing Event Calculation'!$Q$22:$Q584)</f>
        <v>0</v>
      </c>
      <c r="Q585" s="1">
        <f t="shared" si="116"/>
        <v>0</v>
      </c>
      <c r="R585" s="27" t="str">
        <f>IF(N585&gt;Summary!$E$45,"",Q585)</f>
        <v/>
      </c>
      <c r="T585">
        <f t="shared" si="117"/>
        <v>564</v>
      </c>
      <c r="U585">
        <f>Summary!$E$44*(T585-0.5)</f>
        <v>5071.5</v>
      </c>
      <c r="V585" s="1">
        <f>Summary!$E$32-SUM('Crossing Event Calculation'!$W$22:$W584)</f>
        <v>4.0092373865263653E-12</v>
      </c>
      <c r="W585" s="1">
        <f t="shared" si="118"/>
        <v>1.8166028910863907E-13</v>
      </c>
      <c r="X585" s="27" t="str">
        <f>IF(T585&gt;Summary!$E$45,"",W585)</f>
        <v/>
      </c>
      <c r="AA585">
        <f t="shared" si="119"/>
        <v>564</v>
      </c>
      <c r="AB585">
        <f>Summary!$F$44*(AA585-0.5)</f>
        <v>4057.2</v>
      </c>
      <c r="AC585" s="1">
        <f>IF(Summary!F$41=1,0,Summary!$F$31*(Summary!$F$41)*(1-Summary!$F$41)^$A584)</f>
        <v>3.9810227550558207E-56</v>
      </c>
      <c r="AD585" s="1" t="str">
        <f>IF(AA585&gt;Summary!$F$45,"",AC585)</f>
        <v/>
      </c>
      <c r="AG585">
        <f t="shared" si="120"/>
        <v>564</v>
      </c>
      <c r="AH585">
        <f>Summary!$F$44*(AG585-0.5)</f>
        <v>4057.2</v>
      </c>
      <c r="AI585" s="1">
        <f>Summary!$F$32-SUM('Crossing Event Calculation'!$AJ$22:$AJ584)</f>
        <v>0</v>
      </c>
      <c r="AJ585" s="1">
        <f t="shared" si="123"/>
        <v>0</v>
      </c>
      <c r="AK585" s="27" t="str">
        <f>IF(AG585&gt;Summary!$F$45,"",AJ585)</f>
        <v/>
      </c>
      <c r="AN585">
        <f t="shared" si="121"/>
        <v>564</v>
      </c>
      <c r="AO585">
        <f>Summary!$F$44*(AN585-0.5)</f>
        <v>4057.2</v>
      </c>
      <c r="AP585" s="1">
        <f>Summary!$F$32-SUM('Crossing Event Calculation'!$AQ$22:$AQ584)</f>
        <v>2.2204460492503131E-15</v>
      </c>
      <c r="AQ585" s="1">
        <f t="shared" si="124"/>
        <v>1.2895902937935607E-16</v>
      </c>
      <c r="AR585" s="27" t="str">
        <f>IF(AN585&gt;Summary!$F$45,"",AQ585)</f>
        <v/>
      </c>
      <c r="AT585">
        <f t="shared" si="122"/>
        <v>564</v>
      </c>
      <c r="AU585">
        <f>Summary!$F$44*(AT585-0.5)</f>
        <v>4057.2</v>
      </c>
      <c r="AV585" s="1">
        <f>Summary!$F$32-SUM('Crossing Event Calculation'!$AW$22:$AW584)</f>
        <v>1.1854314185821835E-7</v>
      </c>
      <c r="AW585" s="1">
        <f t="shared" si="125"/>
        <v>3.2946262827337833E-9</v>
      </c>
      <c r="AX585" s="27" t="str">
        <f>IF(AT585&gt;Summary!$F$45,"",AW585)</f>
        <v/>
      </c>
    </row>
    <row r="586" spans="1:50">
      <c r="A586">
        <f t="shared" si="112"/>
        <v>565</v>
      </c>
      <c r="B586">
        <f>Summary!$E$44*(A586-0.5)</f>
        <v>5080.5</v>
      </c>
      <c r="C586" s="1">
        <f>IF(Summary!E$41=1,0,Summary!$E$31*(Summary!$E$41)*(1-Summary!$E$41)^$A585)</f>
        <v>2.82782255784156E-56</v>
      </c>
      <c r="D586" s="1" t="str">
        <f>IF(A586&gt;Summary!$E$45,"",C586)</f>
        <v/>
      </c>
      <c r="G586">
        <f t="shared" si="113"/>
        <v>565</v>
      </c>
      <c r="H586">
        <f>Summary!$E$44*(G586-0.5)</f>
        <v>5080.5</v>
      </c>
      <c r="I586" s="1">
        <f>Summary!$E$32-SUM('Crossing Event Calculation'!$J$22:$J585)</f>
        <v>0</v>
      </c>
      <c r="J586" s="1">
        <f t="shared" si="114"/>
        <v>0</v>
      </c>
      <c r="K586" s="27" t="str">
        <f>IF(G586&gt;Summary!$E$45,"",J586)</f>
        <v/>
      </c>
      <c r="N586">
        <f t="shared" si="115"/>
        <v>565</v>
      </c>
      <c r="O586">
        <f>Summary!$E$44*(N586-0.5)</f>
        <v>5080.5</v>
      </c>
      <c r="P586" s="1">
        <f>Summary!$E$32-SUM('Crossing Event Calculation'!$Q$22:$Q585)</f>
        <v>0</v>
      </c>
      <c r="Q586" s="1">
        <f t="shared" si="116"/>
        <v>0</v>
      </c>
      <c r="R586" s="27" t="str">
        <f>IF(N586&gt;Summary!$E$45,"",Q586)</f>
        <v/>
      </c>
      <c r="T586">
        <f t="shared" si="117"/>
        <v>565</v>
      </c>
      <c r="U586">
        <f>Summary!$E$44*(T586-0.5)</f>
        <v>5080.5</v>
      </c>
      <c r="V586" s="1">
        <f>Summary!$E$32-SUM('Crossing Event Calculation'!$W$22:$W585)</f>
        <v>3.8276048996976897E-12</v>
      </c>
      <c r="W586" s="1">
        <f t="shared" si="118"/>
        <v>1.7343044216076211E-13</v>
      </c>
      <c r="X586" s="27" t="str">
        <f>IF(T586&gt;Summary!$E$45,"",W586)</f>
        <v/>
      </c>
      <c r="AA586">
        <f t="shared" si="119"/>
        <v>565</v>
      </c>
      <c r="AB586">
        <f>Summary!$F$44*(AA586-0.5)</f>
        <v>4064.3999999999996</v>
      </c>
      <c r="AC586" s="1">
        <f>IF(Summary!F$41=1,0,Summary!$F$31*(Summary!$F$41)*(1-Summary!$F$41)^$A585)</f>
        <v>3.1848182040446576E-56</v>
      </c>
      <c r="AD586" s="1" t="str">
        <f>IF(AA586&gt;Summary!$F$45,"",AC586)</f>
        <v/>
      </c>
      <c r="AG586">
        <f t="shared" si="120"/>
        <v>565</v>
      </c>
      <c r="AH586">
        <f>Summary!$F$44*(AG586-0.5)</f>
        <v>4064.3999999999996</v>
      </c>
      <c r="AI586" s="1">
        <f>Summary!$F$32-SUM('Crossing Event Calculation'!$AJ$22:$AJ585)</f>
        <v>0</v>
      </c>
      <c r="AJ586" s="1">
        <f t="shared" si="123"/>
        <v>0</v>
      </c>
      <c r="AK586" s="27" t="str">
        <f>IF(AG586&gt;Summary!$F$45,"",AJ586)</f>
        <v/>
      </c>
      <c r="AN586">
        <f t="shared" si="121"/>
        <v>565</v>
      </c>
      <c r="AO586">
        <f>Summary!$F$44*(AN586-0.5)</f>
        <v>4064.3999999999996</v>
      </c>
      <c r="AP586" s="1">
        <f>Summary!$F$32-SUM('Crossing Event Calculation'!$AQ$22:$AQ585)</f>
        <v>2.1094237467877974E-15</v>
      </c>
      <c r="AQ586" s="1">
        <f t="shared" si="124"/>
        <v>1.2251107791038827E-16</v>
      </c>
      <c r="AR586" s="27" t="str">
        <f>IF(AN586&gt;Summary!$F$45,"",AQ586)</f>
        <v/>
      </c>
      <c r="AT586">
        <f t="shared" si="122"/>
        <v>565</v>
      </c>
      <c r="AU586">
        <f>Summary!$F$44*(AT586-0.5)</f>
        <v>4064.3999999999996</v>
      </c>
      <c r="AV586" s="1">
        <f>Summary!$F$32-SUM('Crossing Event Calculation'!$AW$22:$AW585)</f>
        <v>1.1524851561972582E-7</v>
      </c>
      <c r="AW586" s="1">
        <f t="shared" si="125"/>
        <v>3.2030599379670465E-9</v>
      </c>
      <c r="AX586" s="27" t="str">
        <f>IF(AT586&gt;Summary!$F$45,"",AW586)</f>
        <v/>
      </c>
    </row>
    <row r="587" spans="1:50">
      <c r="A587">
        <f t="shared" si="112"/>
        <v>566</v>
      </c>
      <c r="B587">
        <f>Summary!$E$44*(A587-0.5)</f>
        <v>5089.5</v>
      </c>
      <c r="C587" s="1">
        <f>IF(Summary!E$41=1,0,Summary!$E$31*(Summary!$E$41)*(1-Summary!$E$41)^$A586)</f>
        <v>2.2622580462732479E-56</v>
      </c>
      <c r="D587" s="1" t="str">
        <f>IF(A587&gt;Summary!$E$45,"",C587)</f>
        <v/>
      </c>
      <c r="G587">
        <f t="shared" si="113"/>
        <v>566</v>
      </c>
      <c r="H587">
        <f>Summary!$E$44*(G587-0.5)</f>
        <v>5089.5</v>
      </c>
      <c r="I587" s="1">
        <f>Summary!$E$32-SUM('Crossing Event Calculation'!$J$22:$J586)</f>
        <v>0</v>
      </c>
      <c r="J587" s="1">
        <f t="shared" si="114"/>
        <v>0</v>
      </c>
      <c r="K587" s="27" t="str">
        <f>IF(G587&gt;Summary!$E$45,"",J587)</f>
        <v/>
      </c>
      <c r="N587">
        <f t="shared" si="115"/>
        <v>566</v>
      </c>
      <c r="O587">
        <f>Summary!$E$44*(N587-0.5)</f>
        <v>5089.5</v>
      </c>
      <c r="P587" s="1">
        <f>Summary!$E$32-SUM('Crossing Event Calculation'!$Q$22:$Q586)</f>
        <v>0</v>
      </c>
      <c r="Q587" s="1">
        <f t="shared" si="116"/>
        <v>0</v>
      </c>
      <c r="R587" s="27" t="str">
        <f>IF(N587&gt;Summary!$E$45,"",Q587)</f>
        <v/>
      </c>
      <c r="T587">
        <f t="shared" si="117"/>
        <v>566</v>
      </c>
      <c r="U587">
        <f>Summary!$E$44*(T587-0.5)</f>
        <v>5089.5</v>
      </c>
      <c r="V587" s="1">
        <f>Summary!$E$32-SUM('Crossing Event Calculation'!$W$22:$W586)</f>
        <v>3.6541880632512402E-12</v>
      </c>
      <c r="W587" s="1">
        <f t="shared" si="118"/>
        <v>1.6557284990368152E-13</v>
      </c>
      <c r="X587" s="27" t="str">
        <f>IF(T587&gt;Summary!$E$45,"",W587)</f>
        <v/>
      </c>
      <c r="AA587">
        <f t="shared" si="119"/>
        <v>566</v>
      </c>
      <c r="AB587">
        <f>Summary!$F$44*(AA587-0.5)</f>
        <v>4071.5999999999995</v>
      </c>
      <c r="AC587" s="1">
        <f>IF(Summary!F$41=1,0,Summary!$F$31*(Summary!$F$41)*(1-Summary!$F$41)^$A586)</f>
        <v>2.5478545632357262E-56</v>
      </c>
      <c r="AD587" s="1" t="str">
        <f>IF(AA587&gt;Summary!$F$45,"",AC587)</f>
        <v/>
      </c>
      <c r="AG587">
        <f t="shared" si="120"/>
        <v>566</v>
      </c>
      <c r="AH587">
        <f>Summary!$F$44*(AG587-0.5)</f>
        <v>4071.5999999999995</v>
      </c>
      <c r="AI587" s="1">
        <f>Summary!$F$32-SUM('Crossing Event Calculation'!$AJ$22:$AJ586)</f>
        <v>0</v>
      </c>
      <c r="AJ587" s="1">
        <f t="shared" si="123"/>
        <v>0</v>
      </c>
      <c r="AK587" s="27" t="str">
        <f>IF(AG587&gt;Summary!$F$45,"",AJ587)</f>
        <v/>
      </c>
      <c r="AN587">
        <f t="shared" si="121"/>
        <v>566</v>
      </c>
      <c r="AO587">
        <f>Summary!$F$44*(AN587-0.5)</f>
        <v>4071.5999999999995</v>
      </c>
      <c r="AP587" s="1">
        <f>Summary!$F$32-SUM('Crossing Event Calculation'!$AQ$22:$AQ586)</f>
        <v>1.9984014443252818E-15</v>
      </c>
      <c r="AQ587" s="1">
        <f t="shared" si="124"/>
        <v>1.1606312644142046E-16</v>
      </c>
      <c r="AR587" s="27" t="str">
        <f>IF(AN587&gt;Summary!$F$45,"",AQ587)</f>
        <v/>
      </c>
      <c r="AT587">
        <f t="shared" si="122"/>
        <v>566</v>
      </c>
      <c r="AU587">
        <f>Summary!$F$44*(AT587-0.5)</f>
        <v>4071.5999999999995</v>
      </c>
      <c r="AV587" s="1">
        <f>Summary!$F$32-SUM('Crossing Event Calculation'!$AW$22:$AW586)</f>
        <v>1.1204545569132307E-7</v>
      </c>
      <c r="AW587" s="1">
        <f t="shared" si="125"/>
        <v>3.1140384622421267E-9</v>
      </c>
      <c r="AX587" s="27" t="str">
        <f>IF(AT587&gt;Summary!$F$45,"",AW587)</f>
        <v/>
      </c>
    </row>
    <row r="588" spans="1:50">
      <c r="A588">
        <f t="shared" si="112"/>
        <v>567</v>
      </c>
      <c r="B588">
        <f>Summary!$E$44*(A588-0.5)</f>
        <v>5098.5</v>
      </c>
      <c r="C588" s="1">
        <f>IF(Summary!E$41=1,0,Summary!$E$31*(Summary!$E$41)*(1-Summary!$E$41)^$A587)</f>
        <v>1.8098064370185986E-56</v>
      </c>
      <c r="D588" s="1" t="str">
        <f>IF(A588&gt;Summary!$E$45,"",C588)</f>
        <v/>
      </c>
      <c r="G588">
        <f t="shared" si="113"/>
        <v>567</v>
      </c>
      <c r="H588">
        <f>Summary!$E$44*(G588-0.5)</f>
        <v>5098.5</v>
      </c>
      <c r="I588" s="1">
        <f>Summary!$E$32-SUM('Crossing Event Calculation'!$J$22:$J587)</f>
        <v>0</v>
      </c>
      <c r="J588" s="1">
        <f t="shared" si="114"/>
        <v>0</v>
      </c>
      <c r="K588" s="27" t="str">
        <f>IF(G588&gt;Summary!$E$45,"",J588)</f>
        <v/>
      </c>
      <c r="N588">
        <f t="shared" si="115"/>
        <v>567</v>
      </c>
      <c r="O588">
        <f>Summary!$E$44*(N588-0.5)</f>
        <v>5098.5</v>
      </c>
      <c r="P588" s="1">
        <f>Summary!$E$32-SUM('Crossing Event Calculation'!$Q$22:$Q587)</f>
        <v>0</v>
      </c>
      <c r="Q588" s="1">
        <f t="shared" si="116"/>
        <v>0</v>
      </c>
      <c r="R588" s="27" t="str">
        <f>IF(N588&gt;Summary!$E$45,"",Q588)</f>
        <v/>
      </c>
      <c r="T588">
        <f t="shared" si="117"/>
        <v>567</v>
      </c>
      <c r="U588">
        <f>Summary!$E$44*(T588-0.5)</f>
        <v>5098.5</v>
      </c>
      <c r="V588" s="1">
        <f>Summary!$E$32-SUM('Crossing Event Calculation'!$W$22:$W587)</f>
        <v>3.4886538102796294E-12</v>
      </c>
      <c r="W588" s="1">
        <f t="shared" si="118"/>
        <v>1.5807242093101369E-13</v>
      </c>
      <c r="X588" s="27" t="str">
        <f>IF(T588&gt;Summary!$E$45,"",W588)</f>
        <v/>
      </c>
      <c r="AA588">
        <f t="shared" si="119"/>
        <v>567</v>
      </c>
      <c r="AB588">
        <f>Summary!$F$44*(AA588-0.5)</f>
        <v>4078.7999999999997</v>
      </c>
      <c r="AC588" s="1">
        <f>IF(Summary!F$41=1,0,Summary!$F$31*(Summary!$F$41)*(1-Summary!$F$41)^$A587)</f>
        <v>2.0382836505885811E-56</v>
      </c>
      <c r="AD588" s="1" t="str">
        <f>IF(AA588&gt;Summary!$F$45,"",AC588)</f>
        <v/>
      </c>
      <c r="AG588">
        <f t="shared" si="120"/>
        <v>567</v>
      </c>
      <c r="AH588">
        <f>Summary!$F$44*(AG588-0.5)</f>
        <v>4078.7999999999997</v>
      </c>
      <c r="AI588" s="1">
        <f>Summary!$F$32-SUM('Crossing Event Calculation'!$AJ$22:$AJ587)</f>
        <v>0</v>
      </c>
      <c r="AJ588" s="1">
        <f t="shared" si="123"/>
        <v>0</v>
      </c>
      <c r="AK588" s="27" t="str">
        <f>IF(AG588&gt;Summary!$F$45,"",AJ588)</f>
        <v/>
      </c>
      <c r="AN588">
        <f t="shared" si="121"/>
        <v>567</v>
      </c>
      <c r="AO588">
        <f>Summary!$F$44*(AN588-0.5)</f>
        <v>4078.7999999999997</v>
      </c>
      <c r="AP588" s="1">
        <f>Summary!$F$32-SUM('Crossing Event Calculation'!$AQ$22:$AQ587)</f>
        <v>1.8873791418627661E-15</v>
      </c>
      <c r="AQ588" s="1">
        <f t="shared" si="124"/>
        <v>1.0961517497245267E-16</v>
      </c>
      <c r="AR588" s="27" t="str">
        <f>IF(AN588&gt;Summary!$F$45,"",AQ588)</f>
        <v/>
      </c>
      <c r="AT588">
        <f t="shared" si="122"/>
        <v>567</v>
      </c>
      <c r="AU588">
        <f>Summary!$F$44*(AT588-0.5)</f>
        <v>4078.7999999999997</v>
      </c>
      <c r="AV588" s="1">
        <f>Summary!$F$32-SUM('Crossing Event Calculation'!$AW$22:$AW587)</f>
        <v>1.0893141721979305E-7</v>
      </c>
      <c r="AW588" s="1">
        <f t="shared" si="125"/>
        <v>3.0274911273822345E-9</v>
      </c>
      <c r="AX588" s="27" t="str">
        <f>IF(AT588&gt;Summary!$F$45,"",AW588)</f>
        <v/>
      </c>
    </row>
    <row r="589" spans="1:50">
      <c r="A589">
        <f t="shared" si="112"/>
        <v>568</v>
      </c>
      <c r="B589">
        <f>Summary!$E$44*(A589-0.5)</f>
        <v>5107.5</v>
      </c>
      <c r="C589" s="1">
        <f>IF(Summary!E$41=1,0,Summary!$E$31*(Summary!$E$41)*(1-Summary!$E$41)^$A588)</f>
        <v>1.447845149614879E-56</v>
      </c>
      <c r="D589" s="1" t="str">
        <f>IF(A589&gt;Summary!$E$45,"",C589)</f>
        <v/>
      </c>
      <c r="G589">
        <f t="shared" si="113"/>
        <v>568</v>
      </c>
      <c r="H589">
        <f>Summary!$E$44*(G589-0.5)</f>
        <v>5107.5</v>
      </c>
      <c r="I589" s="1">
        <f>Summary!$E$32-SUM('Crossing Event Calculation'!$J$22:$J588)</f>
        <v>0</v>
      </c>
      <c r="J589" s="1">
        <f t="shared" si="114"/>
        <v>0</v>
      </c>
      <c r="K589" s="27" t="str">
        <f>IF(G589&gt;Summary!$E$45,"",J589)</f>
        <v/>
      </c>
      <c r="N589">
        <f t="shared" si="115"/>
        <v>568</v>
      </c>
      <c r="O589">
        <f>Summary!$E$44*(N589-0.5)</f>
        <v>5107.5</v>
      </c>
      <c r="P589" s="1">
        <f>Summary!$E$32-SUM('Crossing Event Calculation'!$Q$22:$Q588)</f>
        <v>0</v>
      </c>
      <c r="Q589" s="1">
        <f t="shared" si="116"/>
        <v>0</v>
      </c>
      <c r="R589" s="27" t="str">
        <f>IF(N589&gt;Summary!$E$45,"",Q589)</f>
        <v/>
      </c>
      <c r="T589">
        <f t="shared" si="117"/>
        <v>568</v>
      </c>
      <c r="U589">
        <f>Summary!$E$44*(T589-0.5)</f>
        <v>5107.5</v>
      </c>
      <c r="V589" s="1">
        <f>Summary!$E$32-SUM('Crossing Event Calculation'!$W$22:$W588)</f>
        <v>3.3305580515730071E-12</v>
      </c>
      <c r="W589" s="1">
        <f t="shared" si="118"/>
        <v>1.5090903336758041E-13</v>
      </c>
      <c r="X589" s="27" t="str">
        <f>IF(T589&gt;Summary!$E$45,"",W589)</f>
        <v/>
      </c>
      <c r="AA589">
        <f t="shared" si="119"/>
        <v>568</v>
      </c>
      <c r="AB589">
        <f>Summary!$F$44*(AA589-0.5)</f>
        <v>4085.9999999999995</v>
      </c>
      <c r="AC589" s="1">
        <f>IF(Summary!F$41=1,0,Summary!$F$31*(Summary!$F$41)*(1-Summary!$F$41)^$A588)</f>
        <v>1.6306269204708651E-56</v>
      </c>
      <c r="AD589" s="1" t="str">
        <f>IF(AA589&gt;Summary!$F$45,"",AC589)</f>
        <v/>
      </c>
      <c r="AG589">
        <f t="shared" si="120"/>
        <v>568</v>
      </c>
      <c r="AH589">
        <f>Summary!$F$44*(AG589-0.5)</f>
        <v>4085.9999999999995</v>
      </c>
      <c r="AI589" s="1">
        <f>Summary!$F$32-SUM('Crossing Event Calculation'!$AJ$22:$AJ588)</f>
        <v>0</v>
      </c>
      <c r="AJ589" s="1">
        <f t="shared" si="123"/>
        <v>0</v>
      </c>
      <c r="AK589" s="27" t="str">
        <f>IF(AG589&gt;Summary!$F$45,"",AJ589)</f>
        <v/>
      </c>
      <c r="AN589">
        <f t="shared" si="121"/>
        <v>568</v>
      </c>
      <c r="AO589">
        <f>Summary!$F$44*(AN589-0.5)</f>
        <v>4085.9999999999995</v>
      </c>
      <c r="AP589" s="1">
        <f>Summary!$F$32-SUM('Crossing Event Calculation'!$AQ$22:$AQ588)</f>
        <v>1.7763568394002505E-15</v>
      </c>
      <c r="AQ589" s="1">
        <f t="shared" si="124"/>
        <v>1.0316722350348486E-16</v>
      </c>
      <c r="AR589" s="27" t="str">
        <f>IF(AN589&gt;Summary!$F$45,"",AQ589)</f>
        <v/>
      </c>
      <c r="AT589">
        <f t="shared" si="122"/>
        <v>568</v>
      </c>
      <c r="AU589">
        <f>Summary!$F$44*(AT589-0.5)</f>
        <v>4085.9999999999995</v>
      </c>
      <c r="AV589" s="1">
        <f>Summary!$F$32-SUM('Crossing Event Calculation'!$AW$22:$AW588)</f>
        <v>1.0590392607312538E-7</v>
      </c>
      <c r="AW589" s="1">
        <f t="shared" si="125"/>
        <v>2.9433491707392687E-9</v>
      </c>
      <c r="AX589" s="27" t="str">
        <f>IF(AT589&gt;Summary!$F$45,"",AW589)</f>
        <v/>
      </c>
    </row>
    <row r="590" spans="1:50">
      <c r="A590">
        <f t="shared" si="112"/>
        <v>569</v>
      </c>
      <c r="B590">
        <f>Summary!$E$44*(A590-0.5)</f>
        <v>5116.5</v>
      </c>
      <c r="C590" s="1">
        <f>IF(Summary!E$41=1,0,Summary!$E$31*(Summary!$E$41)*(1-Summary!$E$41)^$A589)</f>
        <v>1.1582761196919034E-56</v>
      </c>
      <c r="D590" s="1" t="str">
        <f>IF(A590&gt;Summary!$E$45,"",C590)</f>
        <v/>
      </c>
      <c r="G590">
        <f t="shared" si="113"/>
        <v>569</v>
      </c>
      <c r="H590">
        <f>Summary!$E$44*(G590-0.5)</f>
        <v>5116.5</v>
      </c>
      <c r="I590" s="1">
        <f>Summary!$E$32-SUM('Crossing Event Calculation'!$J$22:$J589)</f>
        <v>0</v>
      </c>
      <c r="J590" s="1">
        <f t="shared" si="114"/>
        <v>0</v>
      </c>
      <c r="K590" s="27" t="str">
        <f>IF(G590&gt;Summary!$E$45,"",J590)</f>
        <v/>
      </c>
      <c r="N590">
        <f t="shared" si="115"/>
        <v>569</v>
      </c>
      <c r="O590">
        <f>Summary!$E$44*(N590-0.5)</f>
        <v>5116.5</v>
      </c>
      <c r="P590" s="1">
        <f>Summary!$E$32-SUM('Crossing Event Calculation'!$Q$22:$Q589)</f>
        <v>0</v>
      </c>
      <c r="Q590" s="1">
        <f t="shared" si="116"/>
        <v>0</v>
      </c>
      <c r="R590" s="27" t="str">
        <f>IF(N590&gt;Summary!$E$45,"",Q590)</f>
        <v/>
      </c>
      <c r="T590">
        <f t="shared" si="117"/>
        <v>569</v>
      </c>
      <c r="U590">
        <f>Summary!$E$44*(T590-0.5)</f>
        <v>5116.5</v>
      </c>
      <c r="V590" s="1">
        <f>Summary!$E$32-SUM('Crossing Event Calculation'!$W$22:$W589)</f>
        <v>3.1796787425264483E-12</v>
      </c>
      <c r="W590" s="1">
        <f t="shared" si="118"/>
        <v>1.4407262627579262E-13</v>
      </c>
      <c r="X590" s="27" t="str">
        <f>IF(T590&gt;Summary!$E$45,"",W590)</f>
        <v/>
      </c>
      <c r="AA590">
        <f t="shared" si="119"/>
        <v>569</v>
      </c>
      <c r="AB590">
        <f>Summary!$F$44*(AA590-0.5)</f>
        <v>4093.2</v>
      </c>
      <c r="AC590" s="1">
        <f>IF(Summary!F$41=1,0,Summary!$F$31*(Summary!$F$41)*(1-Summary!$F$41)^$A589)</f>
        <v>1.3045015363766921E-56</v>
      </c>
      <c r="AD590" s="1" t="str">
        <f>IF(AA590&gt;Summary!$F$45,"",AC590)</f>
        <v/>
      </c>
      <c r="AG590">
        <f t="shared" si="120"/>
        <v>569</v>
      </c>
      <c r="AH590">
        <f>Summary!$F$44*(AG590-0.5)</f>
        <v>4093.2</v>
      </c>
      <c r="AI590" s="1">
        <f>Summary!$F$32-SUM('Crossing Event Calculation'!$AJ$22:$AJ589)</f>
        <v>0</v>
      </c>
      <c r="AJ590" s="1">
        <f t="shared" si="123"/>
        <v>0</v>
      </c>
      <c r="AK590" s="27" t="str">
        <f>IF(AG590&gt;Summary!$F$45,"",AJ590)</f>
        <v/>
      </c>
      <c r="AN590">
        <f t="shared" si="121"/>
        <v>569</v>
      </c>
      <c r="AO590">
        <f>Summary!$F$44*(AN590-0.5)</f>
        <v>4093.2</v>
      </c>
      <c r="AP590" s="1">
        <f>Summary!$F$32-SUM('Crossing Event Calculation'!$AQ$22:$AQ589)</f>
        <v>1.6653345369377348E-15</v>
      </c>
      <c r="AQ590" s="1">
        <f t="shared" si="124"/>
        <v>9.671927203451706E-17</v>
      </c>
      <c r="AR590" s="27" t="str">
        <f>IF(AN590&gt;Summary!$F$45,"",AQ590)</f>
        <v/>
      </c>
      <c r="AT590">
        <f t="shared" si="122"/>
        <v>569</v>
      </c>
      <c r="AU590">
        <f>Summary!$F$44*(AT590-0.5)</f>
        <v>4093.2</v>
      </c>
      <c r="AV590" s="1">
        <f>Summary!$F$32-SUM('Crossing Event Calculation'!$AW$22:$AW589)</f>
        <v>1.0296057695313721E-7</v>
      </c>
      <c r="AW590" s="1">
        <f t="shared" si="125"/>
        <v>2.8615457427385782E-9</v>
      </c>
      <c r="AX590" s="27" t="str">
        <f>IF(AT590&gt;Summary!$F$45,"",AW590)</f>
        <v/>
      </c>
    </row>
    <row r="591" spans="1:50">
      <c r="A591">
        <f t="shared" si="112"/>
        <v>570</v>
      </c>
      <c r="B591">
        <f>Summary!$E$44*(A591-0.5)</f>
        <v>5125.5</v>
      </c>
      <c r="C591" s="1">
        <f>IF(Summary!E$41=1,0,Summary!$E$31*(Summary!$E$41)*(1-Summary!$E$41)^$A590)</f>
        <v>9.2662089575352268E-57</v>
      </c>
      <c r="D591" s="1" t="str">
        <f>IF(A591&gt;Summary!$E$45,"",C591)</f>
        <v/>
      </c>
      <c r="G591">
        <f t="shared" si="113"/>
        <v>570</v>
      </c>
      <c r="H591">
        <f>Summary!$E$44*(G591-0.5)</f>
        <v>5125.5</v>
      </c>
      <c r="I591" s="1">
        <f>Summary!$E$32-SUM('Crossing Event Calculation'!$J$22:$J590)</f>
        <v>0</v>
      </c>
      <c r="J591" s="1">
        <f t="shared" si="114"/>
        <v>0</v>
      </c>
      <c r="K591" s="27" t="str">
        <f>IF(G591&gt;Summary!$E$45,"",J591)</f>
        <v/>
      </c>
      <c r="N591">
        <f t="shared" si="115"/>
        <v>570</v>
      </c>
      <c r="O591">
        <f>Summary!$E$44*(N591-0.5)</f>
        <v>5125.5</v>
      </c>
      <c r="P591" s="1">
        <f>Summary!$E$32-SUM('Crossing Event Calculation'!$Q$22:$Q590)</f>
        <v>0</v>
      </c>
      <c r="Q591" s="1">
        <f t="shared" si="116"/>
        <v>0</v>
      </c>
      <c r="R591" s="27" t="str">
        <f>IF(N591&gt;Summary!$E$45,"",Q591)</f>
        <v/>
      </c>
      <c r="T591">
        <f t="shared" si="117"/>
        <v>570</v>
      </c>
      <c r="U591">
        <f>Summary!$E$44*(T591-0.5)</f>
        <v>5125.5</v>
      </c>
      <c r="V591" s="1">
        <f>Summary!$E$32-SUM('Crossing Event Calculation'!$W$22:$W590)</f>
        <v>3.035571793930103E-12</v>
      </c>
      <c r="W591" s="1">
        <f t="shared" si="118"/>
        <v>1.3754307778047213E-13</v>
      </c>
      <c r="X591" s="27" t="str">
        <f>IF(T591&gt;Summary!$E$45,"",W591)</f>
        <v/>
      </c>
      <c r="AA591">
        <f t="shared" si="119"/>
        <v>570</v>
      </c>
      <c r="AB591">
        <f>Summary!$F$44*(AA591-0.5)</f>
        <v>4100.3999999999996</v>
      </c>
      <c r="AC591" s="1">
        <f>IF(Summary!F$41=1,0,Summary!$F$31*(Summary!$F$41)*(1-Summary!$F$41)^$A590)</f>
        <v>1.0436012291013538E-56</v>
      </c>
      <c r="AD591" s="1" t="str">
        <f>IF(AA591&gt;Summary!$F$45,"",AC591)</f>
        <v/>
      </c>
      <c r="AG591">
        <f t="shared" si="120"/>
        <v>570</v>
      </c>
      <c r="AH591">
        <f>Summary!$F$44*(AG591-0.5)</f>
        <v>4100.3999999999996</v>
      </c>
      <c r="AI591" s="1">
        <f>Summary!$F$32-SUM('Crossing Event Calculation'!$AJ$22:$AJ590)</f>
        <v>0</v>
      </c>
      <c r="AJ591" s="1">
        <f t="shared" si="123"/>
        <v>0</v>
      </c>
      <c r="AK591" s="27" t="str">
        <f>IF(AG591&gt;Summary!$F$45,"",AJ591)</f>
        <v/>
      </c>
      <c r="AN591">
        <f t="shared" si="121"/>
        <v>570</v>
      </c>
      <c r="AO591">
        <f>Summary!$F$44*(AN591-0.5)</f>
        <v>4100.3999999999996</v>
      </c>
      <c r="AP591" s="1">
        <f>Summary!$F$32-SUM('Crossing Event Calculation'!$AQ$22:$AQ590)</f>
        <v>1.5543122344752192E-15</v>
      </c>
      <c r="AQ591" s="1">
        <f t="shared" si="124"/>
        <v>9.0271320565549255E-17</v>
      </c>
      <c r="AR591" s="27" t="str">
        <f>IF(AN591&gt;Summary!$F$45,"",AQ591)</f>
        <v/>
      </c>
      <c r="AT591">
        <f t="shared" si="122"/>
        <v>570</v>
      </c>
      <c r="AU591">
        <f>Summary!$F$44*(AT591-0.5)</f>
        <v>4100.3999999999996</v>
      </c>
      <c r="AV591" s="1">
        <f>Summary!$F$32-SUM('Crossing Event Calculation'!$AW$22:$AW590)</f>
        <v>1.0009903117502716E-7</v>
      </c>
      <c r="AW591" s="1">
        <f t="shared" si="125"/>
        <v>2.7820158451669154E-9</v>
      </c>
      <c r="AX591" s="27" t="str">
        <f>IF(AT591&gt;Summary!$F$45,"",AW591)</f>
        <v/>
      </c>
    </row>
    <row r="592" spans="1:50">
      <c r="A592">
        <f t="shared" si="112"/>
        <v>571</v>
      </c>
      <c r="B592">
        <f>Summary!$E$44*(A592-0.5)</f>
        <v>5134.5</v>
      </c>
      <c r="C592" s="1">
        <f>IF(Summary!E$41=1,0,Summary!$E$31*(Summary!$E$41)*(1-Summary!$E$41)^$A591)</f>
        <v>7.4129671660281823E-57</v>
      </c>
      <c r="D592" s="1" t="str">
        <f>IF(A592&gt;Summary!$E$45,"",C592)</f>
        <v/>
      </c>
      <c r="G592">
        <f t="shared" si="113"/>
        <v>571</v>
      </c>
      <c r="H592">
        <f>Summary!$E$44*(G592-0.5)</f>
        <v>5134.5</v>
      </c>
      <c r="I592" s="1">
        <f>Summary!$E$32-SUM('Crossing Event Calculation'!$J$22:$J591)</f>
        <v>0</v>
      </c>
      <c r="J592" s="1">
        <f t="shared" si="114"/>
        <v>0</v>
      </c>
      <c r="K592" s="27" t="str">
        <f>IF(G592&gt;Summary!$E$45,"",J592)</f>
        <v/>
      </c>
      <c r="N592">
        <f t="shared" si="115"/>
        <v>571</v>
      </c>
      <c r="O592">
        <f>Summary!$E$44*(N592-0.5)</f>
        <v>5134.5</v>
      </c>
      <c r="P592" s="1">
        <f>Summary!$E$32-SUM('Crossing Event Calculation'!$Q$22:$Q591)</f>
        <v>0</v>
      </c>
      <c r="Q592" s="1">
        <f t="shared" si="116"/>
        <v>0</v>
      </c>
      <c r="R592" s="27" t="str">
        <f>IF(N592&gt;Summary!$E$45,"",Q592)</f>
        <v/>
      </c>
      <c r="T592">
        <f t="shared" si="117"/>
        <v>571</v>
      </c>
      <c r="U592">
        <f>Summary!$E$44*(T592-0.5)</f>
        <v>5134.5</v>
      </c>
      <c r="V592" s="1">
        <f>Summary!$E$32-SUM('Crossing Event Calculation'!$W$22:$W591)</f>
        <v>2.8980151611790461E-12</v>
      </c>
      <c r="W592" s="1">
        <f t="shared" si="118"/>
        <v>1.3131032694402985E-13</v>
      </c>
      <c r="X592" s="27" t="str">
        <f>IF(T592&gt;Summary!$E$45,"",W592)</f>
        <v/>
      </c>
      <c r="AA592">
        <f t="shared" si="119"/>
        <v>571</v>
      </c>
      <c r="AB592">
        <f>Summary!$F$44*(AA592-0.5)</f>
        <v>4107.5999999999995</v>
      </c>
      <c r="AC592" s="1">
        <f>IF(Summary!F$41=1,0,Summary!$F$31*(Summary!$F$41)*(1-Summary!$F$41)^$A591)</f>
        <v>8.3488098328108308E-57</v>
      </c>
      <c r="AD592" s="1" t="str">
        <f>IF(AA592&gt;Summary!$F$45,"",AC592)</f>
        <v/>
      </c>
      <c r="AG592">
        <f t="shared" si="120"/>
        <v>571</v>
      </c>
      <c r="AH592">
        <f>Summary!$F$44*(AG592-0.5)</f>
        <v>4107.5999999999995</v>
      </c>
      <c r="AI592" s="1">
        <f>Summary!$F$32-SUM('Crossing Event Calculation'!$AJ$22:$AJ591)</f>
        <v>0</v>
      </c>
      <c r="AJ592" s="1">
        <f t="shared" si="123"/>
        <v>0</v>
      </c>
      <c r="AK592" s="27" t="str">
        <f>IF(AG592&gt;Summary!$F$45,"",AJ592)</f>
        <v/>
      </c>
      <c r="AN592">
        <f t="shared" si="121"/>
        <v>571</v>
      </c>
      <c r="AO592">
        <f>Summary!$F$44*(AN592-0.5)</f>
        <v>4107.5999999999995</v>
      </c>
      <c r="AP592" s="1">
        <f>Summary!$F$32-SUM('Crossing Event Calculation'!$AQ$22:$AQ591)</f>
        <v>1.4432899320127035E-15</v>
      </c>
      <c r="AQ592" s="1">
        <f t="shared" si="124"/>
        <v>8.382336909658145E-17</v>
      </c>
      <c r="AR592" s="27" t="str">
        <f>IF(AN592&gt;Summary!$F$45,"",AQ592)</f>
        <v/>
      </c>
      <c r="AT592">
        <f t="shared" si="122"/>
        <v>571</v>
      </c>
      <c r="AU592">
        <f>Summary!$F$44*(AT592-0.5)</f>
        <v>4107.5999999999995</v>
      </c>
      <c r="AV592" s="1">
        <f>Summary!$F$32-SUM('Crossing Event Calculation'!$AW$22:$AW591)</f>
        <v>9.7317015335107726E-8</v>
      </c>
      <c r="AW592" s="1">
        <f t="shared" si="125"/>
        <v>2.7046962941452057E-9</v>
      </c>
      <c r="AX592" s="27" t="str">
        <f>IF(AT592&gt;Summary!$F$45,"",AW592)</f>
        <v/>
      </c>
    </row>
    <row r="593" spans="1:50">
      <c r="A593">
        <f t="shared" si="112"/>
        <v>572</v>
      </c>
      <c r="B593">
        <f>Summary!$E$44*(A593-0.5)</f>
        <v>5143.5</v>
      </c>
      <c r="C593" s="1">
        <f>IF(Summary!E$41=1,0,Summary!$E$31*(Summary!$E$41)*(1-Summary!$E$41)^$A592)</f>
        <v>5.9303737328225461E-57</v>
      </c>
      <c r="D593" s="1" t="str">
        <f>IF(A593&gt;Summary!$E$45,"",C593)</f>
        <v/>
      </c>
      <c r="G593">
        <f t="shared" si="113"/>
        <v>572</v>
      </c>
      <c r="H593">
        <f>Summary!$E$44*(G593-0.5)</f>
        <v>5143.5</v>
      </c>
      <c r="I593" s="1">
        <f>Summary!$E$32-SUM('Crossing Event Calculation'!$J$22:$J592)</f>
        <v>0</v>
      </c>
      <c r="J593" s="1">
        <f t="shared" si="114"/>
        <v>0</v>
      </c>
      <c r="K593" s="27" t="str">
        <f>IF(G593&gt;Summary!$E$45,"",J593)</f>
        <v/>
      </c>
      <c r="N593">
        <f t="shared" si="115"/>
        <v>572</v>
      </c>
      <c r="O593">
        <f>Summary!$E$44*(N593-0.5)</f>
        <v>5143.5</v>
      </c>
      <c r="P593" s="1">
        <f>Summary!$E$32-SUM('Crossing Event Calculation'!$Q$22:$Q592)</f>
        <v>0</v>
      </c>
      <c r="Q593" s="1">
        <f t="shared" si="116"/>
        <v>0</v>
      </c>
      <c r="R593" s="27" t="str">
        <f>IF(N593&gt;Summary!$E$45,"",Q593)</f>
        <v/>
      </c>
      <c r="T593">
        <f t="shared" si="117"/>
        <v>572</v>
      </c>
      <c r="U593">
        <f>Summary!$E$44*(T593-0.5)</f>
        <v>5143.5</v>
      </c>
      <c r="V593" s="1">
        <f>Summary!$E$32-SUM('Crossing Event Calculation'!$W$22:$W592)</f>
        <v>2.7666757773658901E-12</v>
      </c>
      <c r="W593" s="1">
        <f t="shared" si="118"/>
        <v>1.2535928236008213E-13</v>
      </c>
      <c r="X593" s="27" t="str">
        <f>IF(T593&gt;Summary!$E$45,"",W593)</f>
        <v/>
      </c>
      <c r="AA593">
        <f t="shared" si="119"/>
        <v>572</v>
      </c>
      <c r="AB593">
        <f>Summary!$F$44*(AA593-0.5)</f>
        <v>4114.7999999999993</v>
      </c>
      <c r="AC593" s="1">
        <f>IF(Summary!F$41=1,0,Summary!$F$31*(Summary!$F$41)*(1-Summary!$F$41)^$A592)</f>
        <v>6.6790478662486658E-57</v>
      </c>
      <c r="AD593" s="1" t="str">
        <f>IF(AA593&gt;Summary!$F$45,"",AC593)</f>
        <v/>
      </c>
      <c r="AG593">
        <f t="shared" si="120"/>
        <v>572</v>
      </c>
      <c r="AH593">
        <f>Summary!$F$44*(AG593-0.5)</f>
        <v>4114.7999999999993</v>
      </c>
      <c r="AI593" s="1">
        <f>Summary!$F$32-SUM('Crossing Event Calculation'!$AJ$22:$AJ592)</f>
        <v>0</v>
      </c>
      <c r="AJ593" s="1">
        <f t="shared" si="123"/>
        <v>0</v>
      </c>
      <c r="AK593" s="27" t="str">
        <f>IF(AG593&gt;Summary!$F$45,"",AJ593)</f>
        <v/>
      </c>
      <c r="AN593">
        <f t="shared" si="121"/>
        <v>572</v>
      </c>
      <c r="AO593">
        <f>Summary!$F$44*(AN593-0.5)</f>
        <v>4114.7999999999993</v>
      </c>
      <c r="AP593" s="1">
        <f>Summary!$F$32-SUM('Crossing Event Calculation'!$AQ$22:$AQ592)</f>
        <v>1.3322676295501878E-15</v>
      </c>
      <c r="AQ593" s="1">
        <f t="shared" si="124"/>
        <v>7.7375417627613645E-17</v>
      </c>
      <c r="AR593" s="27" t="str">
        <f>IF(AN593&gt;Summary!$F$45,"",AQ593)</f>
        <v/>
      </c>
      <c r="AT593">
        <f t="shared" si="122"/>
        <v>572</v>
      </c>
      <c r="AU593">
        <f>Summary!$F$44*(AT593-0.5)</f>
        <v>4114.7999999999993</v>
      </c>
      <c r="AV593" s="1">
        <f>Summary!$F$32-SUM('Crossing Event Calculation'!$AW$22:$AW592)</f>
        <v>9.4612319090359165E-8</v>
      </c>
      <c r="AW593" s="1">
        <f t="shared" si="125"/>
        <v>2.6295256584165036E-9</v>
      </c>
      <c r="AX593" s="27" t="str">
        <f>IF(AT593&gt;Summary!$F$45,"",AW593)</f>
        <v/>
      </c>
    </row>
    <row r="594" spans="1:50">
      <c r="A594">
        <f t="shared" si="112"/>
        <v>573</v>
      </c>
      <c r="B594">
        <f>Summary!$E$44*(A594-0.5)</f>
        <v>5152.5</v>
      </c>
      <c r="C594" s="1">
        <f>IF(Summary!E$41=1,0,Summary!$E$31*(Summary!$E$41)*(1-Summary!$E$41)^$A593)</f>
        <v>4.7442989862580387E-57</v>
      </c>
      <c r="D594" s="1" t="str">
        <f>IF(A594&gt;Summary!$E$45,"",C594)</f>
        <v/>
      </c>
      <c r="G594">
        <f t="shared" si="113"/>
        <v>573</v>
      </c>
      <c r="H594">
        <f>Summary!$E$44*(G594-0.5)</f>
        <v>5152.5</v>
      </c>
      <c r="I594" s="1">
        <f>Summary!$E$32-SUM('Crossing Event Calculation'!$J$22:$J593)</f>
        <v>0</v>
      </c>
      <c r="J594" s="1">
        <f t="shared" si="114"/>
        <v>0</v>
      </c>
      <c r="K594" s="27" t="str">
        <f>IF(G594&gt;Summary!$E$45,"",J594)</f>
        <v/>
      </c>
      <c r="N594">
        <f t="shared" si="115"/>
        <v>573</v>
      </c>
      <c r="O594">
        <f>Summary!$E$44*(N594-0.5)</f>
        <v>5152.5</v>
      </c>
      <c r="P594" s="1">
        <f>Summary!$E$32-SUM('Crossing Event Calculation'!$Q$22:$Q593)</f>
        <v>0</v>
      </c>
      <c r="Q594" s="1">
        <f t="shared" si="116"/>
        <v>0</v>
      </c>
      <c r="R594" s="27" t="str">
        <f>IF(N594&gt;Summary!$E$45,"",Q594)</f>
        <v/>
      </c>
      <c r="T594">
        <f t="shared" si="117"/>
        <v>573</v>
      </c>
      <c r="U594">
        <f>Summary!$E$44*(T594-0.5)</f>
        <v>5152.5</v>
      </c>
      <c r="V594" s="1">
        <f>Summary!$E$32-SUM('Crossing Event Calculation'!$W$22:$W593)</f>
        <v>2.6413315978857099E-12</v>
      </c>
      <c r="W594" s="1">
        <f t="shared" si="118"/>
        <v>1.1967988309103988E-13</v>
      </c>
      <c r="X594" s="27" t="str">
        <f>IF(T594&gt;Summary!$E$45,"",W594)</f>
        <v/>
      </c>
      <c r="AA594">
        <f t="shared" si="119"/>
        <v>573</v>
      </c>
      <c r="AB594">
        <f>Summary!$F$44*(AA594-0.5)</f>
        <v>4122</v>
      </c>
      <c r="AC594" s="1">
        <f>IF(Summary!F$41=1,0,Summary!$F$31*(Summary!$F$41)*(1-Summary!$F$41)^$A593)</f>
        <v>5.3432382929989344E-57</v>
      </c>
      <c r="AD594" s="1" t="str">
        <f>IF(AA594&gt;Summary!$F$45,"",AC594)</f>
        <v/>
      </c>
      <c r="AG594">
        <f t="shared" si="120"/>
        <v>573</v>
      </c>
      <c r="AH594">
        <f>Summary!$F$44*(AG594-0.5)</f>
        <v>4122</v>
      </c>
      <c r="AI594" s="1">
        <f>Summary!$F$32-SUM('Crossing Event Calculation'!$AJ$22:$AJ593)</f>
        <v>0</v>
      </c>
      <c r="AJ594" s="1">
        <f t="shared" si="123"/>
        <v>0</v>
      </c>
      <c r="AK594" s="27" t="str">
        <f>IF(AG594&gt;Summary!$F$45,"",AJ594)</f>
        <v/>
      </c>
      <c r="AN594">
        <f t="shared" si="121"/>
        <v>573</v>
      </c>
      <c r="AO594">
        <f>Summary!$F$44*(AN594-0.5)</f>
        <v>4122</v>
      </c>
      <c r="AP594" s="1">
        <f>Summary!$F$32-SUM('Crossing Event Calculation'!$AQ$22:$AQ593)</f>
        <v>1.2212453270876722E-15</v>
      </c>
      <c r="AQ594" s="1">
        <f t="shared" si="124"/>
        <v>7.0927466158645841E-17</v>
      </c>
      <c r="AR594" s="27" t="str">
        <f>IF(AN594&gt;Summary!$F$45,"",AQ594)</f>
        <v/>
      </c>
      <c r="AT594">
        <f t="shared" si="122"/>
        <v>573</v>
      </c>
      <c r="AU594">
        <f>Summary!$F$44*(AT594-0.5)</f>
        <v>4122</v>
      </c>
      <c r="AV594" s="1">
        <f>Summary!$F$32-SUM('Crossing Event Calculation'!$AW$22:$AW593)</f>
        <v>9.1982793382072714E-8</v>
      </c>
      <c r="AW594" s="1">
        <f t="shared" si="125"/>
        <v>2.5564442099763541E-9</v>
      </c>
      <c r="AX594" s="27" t="str">
        <f>IF(AT594&gt;Summary!$F$45,"",AW594)</f>
        <v/>
      </c>
    </row>
    <row r="595" spans="1:50">
      <c r="A595">
        <f t="shared" si="112"/>
        <v>574</v>
      </c>
      <c r="B595">
        <f>Summary!$E$44*(A595-0.5)</f>
        <v>5161.5</v>
      </c>
      <c r="C595" s="1">
        <f>IF(Summary!E$41=1,0,Summary!$E$31*(Summary!$E$41)*(1-Summary!$E$41)^$A594)</f>
        <v>3.7954391890064304E-57</v>
      </c>
      <c r="D595" s="1" t="str">
        <f>IF(A595&gt;Summary!$E$45,"",C595)</f>
        <v/>
      </c>
      <c r="G595">
        <f t="shared" si="113"/>
        <v>574</v>
      </c>
      <c r="H595">
        <f>Summary!$E$44*(G595-0.5)</f>
        <v>5161.5</v>
      </c>
      <c r="I595" s="1">
        <f>Summary!$E$32-SUM('Crossing Event Calculation'!$J$22:$J594)</f>
        <v>0</v>
      </c>
      <c r="J595" s="1">
        <f t="shared" si="114"/>
        <v>0</v>
      </c>
      <c r="K595" s="27" t="str">
        <f>IF(G595&gt;Summary!$E$45,"",J595)</f>
        <v/>
      </c>
      <c r="N595">
        <f t="shared" si="115"/>
        <v>574</v>
      </c>
      <c r="O595">
        <f>Summary!$E$44*(N595-0.5)</f>
        <v>5161.5</v>
      </c>
      <c r="P595" s="1">
        <f>Summary!$E$32-SUM('Crossing Event Calculation'!$Q$22:$Q594)</f>
        <v>0</v>
      </c>
      <c r="Q595" s="1">
        <f t="shared" si="116"/>
        <v>0</v>
      </c>
      <c r="R595" s="27" t="str">
        <f>IF(N595&gt;Summary!$E$45,"",Q595)</f>
        <v/>
      </c>
      <c r="T595">
        <f t="shared" si="117"/>
        <v>574</v>
      </c>
      <c r="U595">
        <f>Summary!$E$44*(T595-0.5)</f>
        <v>5161.5</v>
      </c>
      <c r="V595" s="1">
        <f>Summary!$E$32-SUM('Crossing Event Calculation'!$W$22:$W594)</f>
        <v>2.5216495558311181E-12</v>
      </c>
      <c r="W595" s="1">
        <f t="shared" si="118"/>
        <v>1.1425703773051949E-13</v>
      </c>
      <c r="X595" s="27" t="str">
        <f>IF(T595&gt;Summary!$E$45,"",W595)</f>
        <v/>
      </c>
      <c r="AA595">
        <f t="shared" si="119"/>
        <v>574</v>
      </c>
      <c r="AB595">
        <f>Summary!$F$44*(AA595-0.5)</f>
        <v>4129.2</v>
      </c>
      <c r="AC595" s="1">
        <f>IF(Summary!F$41=1,0,Summary!$F$31*(Summary!$F$41)*(1-Summary!$F$41)^$A594)</f>
        <v>4.2745906343991472E-57</v>
      </c>
      <c r="AD595" s="1" t="str">
        <f>IF(AA595&gt;Summary!$F$45,"",AC595)</f>
        <v/>
      </c>
      <c r="AG595">
        <f t="shared" si="120"/>
        <v>574</v>
      </c>
      <c r="AH595">
        <f>Summary!$F$44*(AG595-0.5)</f>
        <v>4129.2</v>
      </c>
      <c r="AI595" s="1">
        <f>Summary!$F$32-SUM('Crossing Event Calculation'!$AJ$22:$AJ594)</f>
        <v>0</v>
      </c>
      <c r="AJ595" s="1">
        <f t="shared" si="123"/>
        <v>0</v>
      </c>
      <c r="AK595" s="27" t="str">
        <f>IF(AG595&gt;Summary!$F$45,"",AJ595)</f>
        <v/>
      </c>
      <c r="AN595">
        <f t="shared" si="121"/>
        <v>574</v>
      </c>
      <c r="AO595">
        <f>Summary!$F$44*(AN595-0.5)</f>
        <v>4129.2</v>
      </c>
      <c r="AP595" s="1">
        <f>Summary!$F$32-SUM('Crossing Event Calculation'!$AQ$22:$AQ594)</f>
        <v>1.1102230246251565E-15</v>
      </c>
      <c r="AQ595" s="1">
        <f t="shared" si="124"/>
        <v>6.4479514689678036E-17</v>
      </c>
      <c r="AR595" s="27" t="str">
        <f>IF(AN595&gt;Summary!$F$45,"",AQ595)</f>
        <v/>
      </c>
      <c r="AT595">
        <f t="shared" si="122"/>
        <v>574</v>
      </c>
      <c r="AU595">
        <f>Summary!$F$44*(AT595-0.5)</f>
        <v>4129.2</v>
      </c>
      <c r="AV595" s="1">
        <f>Summary!$F$32-SUM('Crossing Event Calculation'!$AW$22:$AW594)</f>
        <v>8.9426349214605239E-8</v>
      </c>
      <c r="AW595" s="1">
        <f t="shared" si="125"/>
        <v>2.4853938901311669E-9</v>
      </c>
      <c r="AX595" s="27" t="str">
        <f>IF(AT595&gt;Summary!$F$45,"",AW595)</f>
        <v/>
      </c>
    </row>
    <row r="596" spans="1:50">
      <c r="A596">
        <f t="shared" si="112"/>
        <v>575</v>
      </c>
      <c r="B596">
        <f>Summary!$E$44*(A596-0.5)</f>
        <v>5170.5</v>
      </c>
      <c r="C596" s="1">
        <f>IF(Summary!E$41=1,0,Summary!$E$31*(Summary!$E$41)*(1-Summary!$E$41)^$A595)</f>
        <v>3.0363513512051447E-57</v>
      </c>
      <c r="D596" s="1" t="str">
        <f>IF(A596&gt;Summary!$E$45,"",C596)</f>
        <v/>
      </c>
      <c r="G596">
        <f t="shared" si="113"/>
        <v>575</v>
      </c>
      <c r="H596">
        <f>Summary!$E$44*(G596-0.5)</f>
        <v>5170.5</v>
      </c>
      <c r="I596" s="1">
        <f>Summary!$E$32-SUM('Crossing Event Calculation'!$J$22:$J595)</f>
        <v>0</v>
      </c>
      <c r="J596" s="1">
        <f t="shared" si="114"/>
        <v>0</v>
      </c>
      <c r="K596" s="27" t="str">
        <f>IF(G596&gt;Summary!$E$45,"",J596)</f>
        <v/>
      </c>
      <c r="N596">
        <f t="shared" si="115"/>
        <v>575</v>
      </c>
      <c r="O596">
        <f>Summary!$E$44*(N596-0.5)</f>
        <v>5170.5</v>
      </c>
      <c r="P596" s="1">
        <f>Summary!$E$32-SUM('Crossing Event Calculation'!$Q$22:$Q595)</f>
        <v>0</v>
      </c>
      <c r="Q596" s="1">
        <f t="shared" si="116"/>
        <v>0</v>
      </c>
      <c r="R596" s="27" t="str">
        <f>IF(N596&gt;Summary!$E$45,"",Q596)</f>
        <v/>
      </c>
      <c r="T596">
        <f t="shared" si="117"/>
        <v>575</v>
      </c>
      <c r="U596">
        <f>Summary!$E$44*(T596-0.5)</f>
        <v>5170.5</v>
      </c>
      <c r="V596" s="1">
        <f>Summary!$E$32-SUM('Crossing Event Calculation'!$W$22:$W595)</f>
        <v>2.4074076065971894E-12</v>
      </c>
      <c r="W596" s="1">
        <f t="shared" si="118"/>
        <v>1.0908068534093182E-13</v>
      </c>
      <c r="X596" s="27" t="str">
        <f>IF(T596&gt;Summary!$E$45,"",W596)</f>
        <v/>
      </c>
      <c r="AA596">
        <f t="shared" si="119"/>
        <v>575</v>
      </c>
      <c r="AB596">
        <f>Summary!$F$44*(AA596-0.5)</f>
        <v>4136.3999999999996</v>
      </c>
      <c r="AC596" s="1">
        <f>IF(Summary!F$41=1,0,Summary!$F$31*(Summary!$F$41)*(1-Summary!$F$41)^$A595)</f>
        <v>3.4196725075193178E-57</v>
      </c>
      <c r="AD596" s="1" t="str">
        <f>IF(AA596&gt;Summary!$F$45,"",AC596)</f>
        <v/>
      </c>
      <c r="AG596">
        <f t="shared" si="120"/>
        <v>575</v>
      </c>
      <c r="AH596">
        <f>Summary!$F$44*(AG596-0.5)</f>
        <v>4136.3999999999996</v>
      </c>
      <c r="AI596" s="1">
        <f>Summary!$F$32-SUM('Crossing Event Calculation'!$AJ$22:$AJ595)</f>
        <v>0</v>
      </c>
      <c r="AJ596" s="1">
        <f t="shared" si="123"/>
        <v>0</v>
      </c>
      <c r="AK596" s="27" t="str">
        <f>IF(AG596&gt;Summary!$F$45,"",AJ596)</f>
        <v/>
      </c>
      <c r="AN596">
        <f t="shared" si="121"/>
        <v>575</v>
      </c>
      <c r="AO596">
        <f>Summary!$F$44*(AN596-0.5)</f>
        <v>4136.3999999999996</v>
      </c>
      <c r="AP596" s="1">
        <f>Summary!$F$32-SUM('Crossing Event Calculation'!$AQ$22:$AQ595)</f>
        <v>9.9920072216264089E-16</v>
      </c>
      <c r="AQ596" s="1">
        <f t="shared" si="124"/>
        <v>5.8031563220710231E-17</v>
      </c>
      <c r="AR596" s="27" t="str">
        <f>IF(AN596&gt;Summary!$F$45,"",AQ596)</f>
        <v/>
      </c>
      <c r="AT596">
        <f t="shared" si="122"/>
        <v>575</v>
      </c>
      <c r="AU596">
        <f>Summary!$F$44*(AT596-0.5)</f>
        <v>4136.3999999999996</v>
      </c>
      <c r="AV596" s="1">
        <f>Summary!$F$32-SUM('Crossing Event Calculation'!$AW$22:$AW595)</f>
        <v>8.6940955323910885E-8</v>
      </c>
      <c r="AW596" s="1">
        <f t="shared" si="125"/>
        <v>2.416318244700567E-9</v>
      </c>
      <c r="AX596" s="27" t="str">
        <f>IF(AT596&gt;Summary!$F$45,"",AW596)</f>
        <v/>
      </c>
    </row>
    <row r="597" spans="1:50">
      <c r="A597">
        <f t="shared" si="112"/>
        <v>576</v>
      </c>
      <c r="B597">
        <f>Summary!$E$44*(A597-0.5)</f>
        <v>5179.5</v>
      </c>
      <c r="C597" s="1">
        <f>IF(Summary!E$41=1,0,Summary!$E$31*(Summary!$E$41)*(1-Summary!$E$41)^$A596)</f>
        <v>2.4290810809641164E-57</v>
      </c>
      <c r="D597" s="1" t="str">
        <f>IF(A597&gt;Summary!$E$45,"",C597)</f>
        <v/>
      </c>
      <c r="G597">
        <f t="shared" si="113"/>
        <v>576</v>
      </c>
      <c r="H597">
        <f>Summary!$E$44*(G597-0.5)</f>
        <v>5179.5</v>
      </c>
      <c r="I597" s="1">
        <f>Summary!$E$32-SUM('Crossing Event Calculation'!$J$22:$J596)</f>
        <v>0</v>
      </c>
      <c r="J597" s="1">
        <f t="shared" si="114"/>
        <v>0</v>
      </c>
      <c r="K597" s="27" t="str">
        <f>IF(G597&gt;Summary!$E$45,"",J597)</f>
        <v/>
      </c>
      <c r="N597">
        <f t="shared" si="115"/>
        <v>576</v>
      </c>
      <c r="O597">
        <f>Summary!$E$44*(N597-0.5)</f>
        <v>5179.5</v>
      </c>
      <c r="P597" s="1">
        <f>Summary!$E$32-SUM('Crossing Event Calculation'!$Q$22:$Q596)</f>
        <v>0</v>
      </c>
      <c r="Q597" s="1">
        <f t="shared" si="116"/>
        <v>0</v>
      </c>
      <c r="R597" s="27" t="str">
        <f>IF(N597&gt;Summary!$E$45,"",Q597)</f>
        <v/>
      </c>
      <c r="T597">
        <f t="shared" si="117"/>
        <v>576</v>
      </c>
      <c r="U597">
        <f>Summary!$E$44*(T597-0.5)</f>
        <v>5179.5</v>
      </c>
      <c r="V597" s="1">
        <f>Summary!$E$32-SUM('Crossing Event Calculation'!$W$22:$W596)</f>
        <v>2.2982726832765366E-12</v>
      </c>
      <c r="W597" s="1">
        <f t="shared" si="118"/>
        <v>1.0413573451589327E-13</v>
      </c>
      <c r="X597" s="27" t="str">
        <f>IF(T597&gt;Summary!$E$45,"",W597)</f>
        <v/>
      </c>
      <c r="AA597">
        <f t="shared" si="119"/>
        <v>576</v>
      </c>
      <c r="AB597">
        <f>Summary!$F$44*(AA597-0.5)</f>
        <v>4143.5999999999995</v>
      </c>
      <c r="AC597" s="1">
        <f>IF(Summary!F$41=1,0,Summary!$F$31*(Summary!$F$41)*(1-Summary!$F$41)^$A596)</f>
        <v>2.7357380060154552E-57</v>
      </c>
      <c r="AD597" s="1" t="str">
        <f>IF(AA597&gt;Summary!$F$45,"",AC597)</f>
        <v/>
      </c>
      <c r="AG597">
        <f t="shared" si="120"/>
        <v>576</v>
      </c>
      <c r="AH597">
        <f>Summary!$F$44*(AG597-0.5)</f>
        <v>4143.5999999999995</v>
      </c>
      <c r="AI597" s="1">
        <f>Summary!$F$32-SUM('Crossing Event Calculation'!$AJ$22:$AJ596)</f>
        <v>0</v>
      </c>
      <c r="AJ597" s="1">
        <f t="shared" si="123"/>
        <v>0</v>
      </c>
      <c r="AK597" s="27" t="str">
        <f>IF(AG597&gt;Summary!$F$45,"",AJ597)</f>
        <v/>
      </c>
      <c r="AN597">
        <f t="shared" si="121"/>
        <v>576</v>
      </c>
      <c r="AO597">
        <f>Summary!$F$44*(AN597-0.5)</f>
        <v>4143.5999999999995</v>
      </c>
      <c r="AP597" s="1">
        <f>Summary!$F$32-SUM('Crossing Event Calculation'!$AQ$22:$AQ596)</f>
        <v>8.8817841970012523E-16</v>
      </c>
      <c r="AQ597" s="1">
        <f t="shared" si="124"/>
        <v>5.1583611751742432E-17</v>
      </c>
      <c r="AR597" s="27" t="str">
        <f>IF(AN597&gt;Summary!$F$45,"",AQ597)</f>
        <v/>
      </c>
      <c r="AT597">
        <f t="shared" si="122"/>
        <v>576</v>
      </c>
      <c r="AU597">
        <f>Summary!$F$44*(AT597-0.5)</f>
        <v>4143.5999999999995</v>
      </c>
      <c r="AV597" s="1">
        <f>Summary!$F$32-SUM('Crossing Event Calculation'!$AW$22:$AW596)</f>
        <v>8.4524637067318054E-8</v>
      </c>
      <c r="AW597" s="1">
        <f t="shared" si="125"/>
        <v>2.3491623931613721E-9</v>
      </c>
      <c r="AX597" s="27" t="str">
        <f>IF(AT597&gt;Summary!$F$45,"",AW597)</f>
        <v/>
      </c>
    </row>
    <row r="598" spans="1:50">
      <c r="A598">
        <f t="shared" si="112"/>
        <v>577</v>
      </c>
      <c r="B598">
        <f>Summary!$E$44*(A598-0.5)</f>
        <v>5188.5</v>
      </c>
      <c r="C598" s="1">
        <f>IF(Summary!E$41=1,0,Summary!$E$31*(Summary!$E$41)*(1-Summary!$E$41)^$A597)</f>
        <v>1.943264864771293E-57</v>
      </c>
      <c r="D598" s="1" t="str">
        <f>IF(A598&gt;Summary!$E$45,"",C598)</f>
        <v/>
      </c>
      <c r="G598">
        <f t="shared" si="113"/>
        <v>577</v>
      </c>
      <c r="H598">
        <f>Summary!$E$44*(G598-0.5)</f>
        <v>5188.5</v>
      </c>
      <c r="I598" s="1">
        <f>Summary!$E$32-SUM('Crossing Event Calculation'!$J$22:$J597)</f>
        <v>0</v>
      </c>
      <c r="J598" s="1">
        <f t="shared" si="114"/>
        <v>0</v>
      </c>
      <c r="K598" s="27" t="str">
        <f>IF(G598&gt;Summary!$E$45,"",J598)</f>
        <v/>
      </c>
      <c r="N598">
        <f t="shared" si="115"/>
        <v>577</v>
      </c>
      <c r="O598">
        <f>Summary!$E$44*(N598-0.5)</f>
        <v>5188.5</v>
      </c>
      <c r="P598" s="1">
        <f>Summary!$E$32-SUM('Crossing Event Calculation'!$Q$22:$Q597)</f>
        <v>0</v>
      </c>
      <c r="Q598" s="1">
        <f t="shared" si="116"/>
        <v>0</v>
      </c>
      <c r="R598" s="27" t="str">
        <f>IF(N598&gt;Summary!$E$45,"",Q598)</f>
        <v/>
      </c>
      <c r="T598">
        <f t="shared" si="117"/>
        <v>577</v>
      </c>
      <c r="U598">
        <f>Summary!$E$44*(T598-0.5)</f>
        <v>5188.5</v>
      </c>
      <c r="V598" s="1">
        <f>Summary!$E$32-SUM('Crossing Event Calculation'!$W$22:$W597)</f>
        <v>2.1941337635666969E-12</v>
      </c>
      <c r="W598" s="1">
        <f t="shared" si="118"/>
        <v>9.9417154786609271E-14</v>
      </c>
      <c r="X598" s="27" t="str">
        <f>IF(T598&gt;Summary!$E$45,"",W598)</f>
        <v/>
      </c>
      <c r="AA598">
        <f t="shared" si="119"/>
        <v>577</v>
      </c>
      <c r="AB598">
        <f>Summary!$F$44*(AA598-0.5)</f>
        <v>4150.7999999999993</v>
      </c>
      <c r="AC598" s="1">
        <f>IF(Summary!F$41=1,0,Summary!$F$31*(Summary!$F$41)*(1-Summary!$F$41)^$A597)</f>
        <v>2.1885904048123638E-57</v>
      </c>
      <c r="AD598" s="1" t="str">
        <f>IF(AA598&gt;Summary!$F$45,"",AC598)</f>
        <v/>
      </c>
      <c r="AG598">
        <f t="shared" si="120"/>
        <v>577</v>
      </c>
      <c r="AH598">
        <f>Summary!$F$44*(AG598-0.5)</f>
        <v>4150.7999999999993</v>
      </c>
      <c r="AI598" s="1">
        <f>Summary!$F$32-SUM('Crossing Event Calculation'!$AJ$22:$AJ597)</f>
        <v>0</v>
      </c>
      <c r="AJ598" s="1">
        <f t="shared" si="123"/>
        <v>0</v>
      </c>
      <c r="AK598" s="27" t="str">
        <f>IF(AG598&gt;Summary!$F$45,"",AJ598)</f>
        <v/>
      </c>
      <c r="AN598">
        <f t="shared" si="121"/>
        <v>577</v>
      </c>
      <c r="AO598">
        <f>Summary!$F$44*(AN598-0.5)</f>
        <v>4150.7999999999993</v>
      </c>
      <c r="AP598" s="1">
        <f>Summary!$F$32-SUM('Crossing Event Calculation'!$AQ$22:$AQ597)</f>
        <v>8.8817841970012523E-16</v>
      </c>
      <c r="AQ598" s="1">
        <f t="shared" si="124"/>
        <v>5.1583611751742432E-17</v>
      </c>
      <c r="AR598" s="27" t="str">
        <f>IF(AN598&gt;Summary!$F$45,"",AQ598)</f>
        <v/>
      </c>
      <c r="AT598">
        <f t="shared" si="122"/>
        <v>577</v>
      </c>
      <c r="AU598">
        <f>Summary!$F$44*(AT598-0.5)</f>
        <v>4150.7999999999993</v>
      </c>
      <c r="AV598" s="1">
        <f>Summary!$F$32-SUM('Crossing Event Calculation'!$AW$22:$AW597)</f>
        <v>8.2175474647172564E-8</v>
      </c>
      <c r="AW598" s="1">
        <f t="shared" si="125"/>
        <v>2.2838729792779552E-9</v>
      </c>
      <c r="AX598" s="27" t="str">
        <f>IF(AT598&gt;Summary!$F$45,"",AW598)</f>
        <v/>
      </c>
    </row>
    <row r="599" spans="1:50">
      <c r="A599">
        <f t="shared" ref="A599:A662" si="126">A598+1</f>
        <v>578</v>
      </c>
      <c r="B599">
        <f>Summary!$E$44*(A599-0.5)</f>
        <v>5197.5</v>
      </c>
      <c r="C599" s="1">
        <f>IF(Summary!E$41=1,0,Summary!$E$31*(Summary!$E$41)*(1-Summary!$E$41)^$A598)</f>
        <v>1.5546118918170345E-57</v>
      </c>
      <c r="D599" s="1" t="str">
        <f>IF(A599&gt;Summary!$E$45,"",C599)</f>
        <v/>
      </c>
      <c r="G599">
        <f t="shared" ref="G599:G604" si="127">G598+1</f>
        <v>578</v>
      </c>
      <c r="H599">
        <f>Summary!$E$44*(G599-0.5)</f>
        <v>5197.5</v>
      </c>
      <c r="I599" s="1">
        <f>Summary!$E$32-SUM('Crossing Event Calculation'!$J$22:$J598)</f>
        <v>0</v>
      </c>
      <c r="J599" s="1">
        <f t="shared" ref="J599:J604" si="128">I599*I$14</f>
        <v>0</v>
      </c>
      <c r="K599" s="27" t="str">
        <f>IF(G599&gt;Summary!$E$45,"",J599)</f>
        <v/>
      </c>
      <c r="N599">
        <f t="shared" ref="N599:N604" si="129">N598+1</f>
        <v>578</v>
      </c>
      <c r="O599">
        <f>Summary!$E$44*(N599-0.5)</f>
        <v>5197.5</v>
      </c>
      <c r="P599" s="1">
        <f>Summary!$E$32-SUM('Crossing Event Calculation'!$Q$22:$Q598)</f>
        <v>0</v>
      </c>
      <c r="Q599" s="1">
        <f t="shared" ref="Q599:Q604" si="130">P599*P$15</f>
        <v>0</v>
      </c>
      <c r="R599" s="27" t="str">
        <f>IF(N599&gt;Summary!$E$45,"",Q599)</f>
        <v/>
      </c>
      <c r="T599">
        <f t="shared" ref="T599:T604" si="131">T598+1</f>
        <v>578</v>
      </c>
      <c r="U599">
        <f>Summary!$E$44*(T599-0.5)</f>
        <v>5197.5</v>
      </c>
      <c r="V599" s="1">
        <f>Summary!$E$32-SUM('Crossing Event Calculation'!$W$22:$W598)</f>
        <v>2.0947688028627454E-12</v>
      </c>
      <c r="W599" s="1">
        <f t="shared" ref="W599:W604" si="132">V599*V$16</f>
        <v>9.4914885215490755E-14</v>
      </c>
      <c r="X599" s="27" t="str">
        <f>IF(T599&gt;Summary!$E$45,"",W599)</f>
        <v/>
      </c>
      <c r="AA599">
        <f t="shared" ref="AA599:AA604" si="133">AA598+1</f>
        <v>578</v>
      </c>
      <c r="AB599">
        <f>Summary!$F$44*(AA599-0.5)</f>
        <v>4158</v>
      </c>
      <c r="AC599" s="1">
        <f>IF(Summary!F$41=1,0,Summary!$F$31*(Summary!$F$41)*(1-Summary!$F$41)^$A598)</f>
        <v>1.7508723238498912E-57</v>
      </c>
      <c r="AD599" s="1" t="str">
        <f>IF(AA599&gt;Summary!$F$45,"",AC599)</f>
        <v/>
      </c>
      <c r="AG599">
        <f t="shared" ref="AG599:AG604" si="134">AG598+1</f>
        <v>578</v>
      </c>
      <c r="AH599">
        <f>Summary!$F$44*(AG599-0.5)</f>
        <v>4158</v>
      </c>
      <c r="AI599" s="1">
        <f>Summary!$F$32-SUM('Crossing Event Calculation'!$AJ$22:$AJ598)</f>
        <v>0</v>
      </c>
      <c r="AJ599" s="1">
        <f t="shared" si="123"/>
        <v>0</v>
      </c>
      <c r="AK599" s="27" t="str">
        <f>IF(AG599&gt;Summary!$F$45,"",AJ599)</f>
        <v/>
      </c>
      <c r="AN599">
        <f t="shared" ref="AN599:AN604" si="135">AN598+1</f>
        <v>578</v>
      </c>
      <c r="AO599">
        <f>Summary!$F$44*(AN599-0.5)</f>
        <v>4158</v>
      </c>
      <c r="AP599" s="1">
        <f>Summary!$F$32-SUM('Crossing Event Calculation'!$AQ$22:$AQ598)</f>
        <v>8.8817841970012523E-16</v>
      </c>
      <c r="AQ599" s="1">
        <f t="shared" si="124"/>
        <v>5.1583611751742432E-17</v>
      </c>
      <c r="AR599" s="27" t="str">
        <f>IF(AN599&gt;Summary!$F$45,"",AQ599)</f>
        <v/>
      </c>
      <c r="AT599">
        <f t="shared" ref="AT599:AT604" si="136">AT598+1</f>
        <v>578</v>
      </c>
      <c r="AU599">
        <f>Summary!$F$44*(AT599-0.5)</f>
        <v>4158</v>
      </c>
      <c r="AV599" s="1">
        <f>Summary!$F$32-SUM('Crossing Event Calculation'!$AW$22:$AW598)</f>
        <v>7.9891601667547718E-8</v>
      </c>
      <c r="AW599" s="1">
        <f t="shared" si="125"/>
        <v>2.2203981309894131E-9</v>
      </c>
      <c r="AX599" s="27" t="str">
        <f>IF(AT599&gt;Summary!$F$45,"",AW599)</f>
        <v/>
      </c>
    </row>
    <row r="600" spans="1:50">
      <c r="A600">
        <f t="shared" si="126"/>
        <v>579</v>
      </c>
      <c r="B600">
        <f>Summary!$E$44*(A600-0.5)</f>
        <v>5206.5</v>
      </c>
      <c r="C600" s="1">
        <f>IF(Summary!E$41=1,0,Summary!$E$31*(Summary!$E$41)*(1-Summary!$E$41)^$A599)</f>
        <v>1.2436895134536278E-57</v>
      </c>
      <c r="D600" s="1" t="str">
        <f>IF(A600&gt;Summary!$E$45,"",C600)</f>
        <v/>
      </c>
      <c r="G600">
        <f t="shared" si="127"/>
        <v>579</v>
      </c>
      <c r="H600">
        <f>Summary!$E$44*(G600-0.5)</f>
        <v>5206.5</v>
      </c>
      <c r="I600" s="1">
        <f>Summary!$E$32-SUM('Crossing Event Calculation'!$J$22:$J599)</f>
        <v>0</v>
      </c>
      <c r="J600" s="1">
        <f t="shared" si="128"/>
        <v>0</v>
      </c>
      <c r="K600" s="27" t="str">
        <f>IF(G600&gt;Summary!$E$45,"",J600)</f>
        <v/>
      </c>
      <c r="N600">
        <f t="shared" si="129"/>
        <v>579</v>
      </c>
      <c r="O600">
        <f>Summary!$E$44*(N600-0.5)</f>
        <v>5206.5</v>
      </c>
      <c r="P600" s="1">
        <f>Summary!$E$32-SUM('Crossing Event Calculation'!$Q$22:$Q599)</f>
        <v>0</v>
      </c>
      <c r="Q600" s="1">
        <f t="shared" si="130"/>
        <v>0</v>
      </c>
      <c r="R600" s="27" t="str">
        <f>IF(N600&gt;Summary!$E$45,"",Q600)</f>
        <v/>
      </c>
      <c r="T600">
        <f t="shared" si="131"/>
        <v>579</v>
      </c>
      <c r="U600">
        <f>Summary!$E$44*(T600-0.5)</f>
        <v>5206.5</v>
      </c>
      <c r="V600" s="1">
        <f>Summary!$E$32-SUM('Crossing Event Calculation'!$W$22:$W599)</f>
        <v>1.9998447342572945E-12</v>
      </c>
      <c r="W600" s="1">
        <f t="shared" si="132"/>
        <v>9.0613834396154065E-14</v>
      </c>
      <c r="X600" s="27" t="str">
        <f>IF(T600&gt;Summary!$E$45,"",W600)</f>
        <v/>
      </c>
      <c r="AA600">
        <f t="shared" si="133"/>
        <v>579</v>
      </c>
      <c r="AB600">
        <f>Summary!$F$44*(AA600-0.5)</f>
        <v>4165.2</v>
      </c>
      <c r="AC600" s="1">
        <f>IF(Summary!F$41=1,0,Summary!$F$31*(Summary!$F$41)*(1-Summary!$F$41)^$A599)</f>
        <v>1.4006978590799131E-57</v>
      </c>
      <c r="AD600" s="1" t="str">
        <f>IF(AA600&gt;Summary!$F$45,"",AC600)</f>
        <v/>
      </c>
      <c r="AG600">
        <f t="shared" si="134"/>
        <v>579</v>
      </c>
      <c r="AH600">
        <f>Summary!$F$44*(AG600-0.5)</f>
        <v>4165.2</v>
      </c>
      <c r="AI600" s="1">
        <f>Summary!$F$32-SUM('Crossing Event Calculation'!$AJ$22:$AJ599)</f>
        <v>0</v>
      </c>
      <c r="AJ600" s="1">
        <f t="shared" ref="AJ600:AJ604" si="137">AI600*AI$14</f>
        <v>0</v>
      </c>
      <c r="AK600" s="27" t="str">
        <f>IF(AG600&gt;Summary!$F$45,"",AJ600)</f>
        <v/>
      </c>
      <c r="AN600">
        <f t="shared" si="135"/>
        <v>579</v>
      </c>
      <c r="AO600">
        <f>Summary!$F$44*(AN600-0.5)</f>
        <v>4165.2</v>
      </c>
      <c r="AP600" s="1">
        <f>Summary!$F$32-SUM('Crossing Event Calculation'!$AQ$22:$AQ599)</f>
        <v>8.8817841970012523E-16</v>
      </c>
      <c r="AQ600" s="1">
        <f t="shared" ref="AQ600:AQ604" si="138">AP600*AP$15</f>
        <v>5.1583611751742432E-17</v>
      </c>
      <c r="AR600" s="27" t="str">
        <f>IF(AN600&gt;Summary!$F$45,"",AQ600)</f>
        <v/>
      </c>
      <c r="AT600">
        <f t="shared" si="136"/>
        <v>579</v>
      </c>
      <c r="AU600">
        <f>Summary!$F$44*(AT600-0.5)</f>
        <v>4165.2</v>
      </c>
      <c r="AV600" s="1">
        <f>Summary!$F$32-SUM('Crossing Event Calculation'!$AW$22:$AW599)</f>
        <v>7.7671203579932069E-8</v>
      </c>
      <c r="AW600" s="1">
        <f t="shared" ref="AW600:AW604" si="139">AV600*AV$16</f>
        <v>2.1586874172111347E-9</v>
      </c>
      <c r="AX600" s="27" t="str">
        <f>IF(AT600&gt;Summary!$F$45,"",AW600)</f>
        <v/>
      </c>
    </row>
    <row r="601" spans="1:50">
      <c r="A601">
        <f t="shared" si="126"/>
        <v>580</v>
      </c>
      <c r="B601">
        <f>Summary!$E$44*(A601-0.5)</f>
        <v>5215.5</v>
      </c>
      <c r="C601" s="1">
        <f>IF(Summary!E$41=1,0,Summary!$E$31*(Summary!$E$41)*(1-Summary!$E$41)^$A600)</f>
        <v>9.9495161076290246E-58</v>
      </c>
      <c r="D601" s="1" t="str">
        <f>IF(A601&gt;Summary!$E$45,"",C601)</f>
        <v/>
      </c>
      <c r="G601">
        <f t="shared" si="127"/>
        <v>580</v>
      </c>
      <c r="H601">
        <f>Summary!$E$44*(G601-0.5)</f>
        <v>5215.5</v>
      </c>
      <c r="I601" s="1">
        <f>Summary!$E$32-SUM('Crossing Event Calculation'!$J$22:$J600)</f>
        <v>0</v>
      </c>
      <c r="J601" s="1">
        <f t="shared" si="128"/>
        <v>0</v>
      </c>
      <c r="K601" s="27" t="str">
        <f>IF(G601&gt;Summary!$E$45,"",J601)</f>
        <v/>
      </c>
      <c r="N601">
        <f t="shared" si="129"/>
        <v>580</v>
      </c>
      <c r="O601">
        <f>Summary!$E$44*(N601-0.5)</f>
        <v>5215.5</v>
      </c>
      <c r="P601" s="1">
        <f>Summary!$E$32-SUM('Crossing Event Calculation'!$Q$22:$Q600)</f>
        <v>0</v>
      </c>
      <c r="Q601" s="1">
        <f t="shared" si="130"/>
        <v>0</v>
      </c>
      <c r="R601" s="27" t="str">
        <f>IF(N601&gt;Summary!$E$45,"",Q601)</f>
        <v/>
      </c>
      <c r="T601">
        <f t="shared" si="131"/>
        <v>580</v>
      </c>
      <c r="U601">
        <f>Summary!$E$44*(T601-0.5)</f>
        <v>5215.5</v>
      </c>
      <c r="V601" s="1">
        <f>Summary!$E$32-SUM('Crossing Event Calculation'!$W$22:$W600)</f>
        <v>1.9092505354478817E-12</v>
      </c>
      <c r="W601" s="1">
        <f t="shared" si="132"/>
        <v>8.6508971859804673E-14</v>
      </c>
      <c r="X601" s="27" t="str">
        <f>IF(T601&gt;Summary!$E$45,"",W601)</f>
        <v/>
      </c>
      <c r="AA601">
        <f t="shared" si="133"/>
        <v>580</v>
      </c>
      <c r="AB601">
        <f>Summary!$F$44*(AA601-0.5)</f>
        <v>4172.3999999999996</v>
      </c>
      <c r="AC601" s="1">
        <f>IF(Summary!F$41=1,0,Summary!$F$31*(Summary!$F$41)*(1-Summary!$F$41)^$A600)</f>
        <v>1.1205582872639307E-57</v>
      </c>
      <c r="AD601" s="1" t="str">
        <f>IF(AA601&gt;Summary!$F$45,"",AC601)</f>
        <v/>
      </c>
      <c r="AG601">
        <f t="shared" si="134"/>
        <v>580</v>
      </c>
      <c r="AH601">
        <f>Summary!$F$44*(AG601-0.5)</f>
        <v>4172.3999999999996</v>
      </c>
      <c r="AI601" s="1">
        <f>Summary!$F$32-SUM('Crossing Event Calculation'!$AJ$22:$AJ600)</f>
        <v>0</v>
      </c>
      <c r="AJ601" s="1">
        <f t="shared" si="137"/>
        <v>0</v>
      </c>
      <c r="AK601" s="27" t="str">
        <f>IF(AG601&gt;Summary!$F$45,"",AJ601)</f>
        <v/>
      </c>
      <c r="AN601">
        <f t="shared" si="135"/>
        <v>580</v>
      </c>
      <c r="AO601">
        <f>Summary!$F$44*(AN601-0.5)</f>
        <v>4172.3999999999996</v>
      </c>
      <c r="AP601" s="1">
        <f>Summary!$F$32-SUM('Crossing Event Calculation'!$AQ$22:$AQ600)</f>
        <v>8.8817841970012523E-16</v>
      </c>
      <c r="AQ601" s="1">
        <f t="shared" si="138"/>
        <v>5.1583611751742432E-17</v>
      </c>
      <c r="AR601" s="27" t="str">
        <f>IF(AN601&gt;Summary!$F$45,"",AQ601)</f>
        <v/>
      </c>
      <c r="AT601">
        <f t="shared" si="136"/>
        <v>580</v>
      </c>
      <c r="AU601">
        <f>Summary!$F$44*(AT601-0.5)</f>
        <v>4172.3999999999996</v>
      </c>
      <c r="AV601" s="1">
        <f>Summary!$F$32-SUM('Crossing Event Calculation'!$AW$22:$AW600)</f>
        <v>7.5512516128917184E-8</v>
      </c>
      <c r="AW601" s="1">
        <f t="shared" si="139"/>
        <v>2.0986918046363685E-9</v>
      </c>
      <c r="AX601" s="27" t="str">
        <f>IF(AT601&gt;Summary!$F$45,"",AW601)</f>
        <v/>
      </c>
    </row>
    <row r="602" spans="1:50">
      <c r="A602">
        <f t="shared" si="126"/>
        <v>581</v>
      </c>
      <c r="B602">
        <f>Summary!$E$44*(A602-0.5)</f>
        <v>5224.5</v>
      </c>
      <c r="C602" s="1">
        <f>IF(Summary!E$41=1,0,Summary!$E$31*(Summary!$E$41)*(1-Summary!$E$41)^$A601)</f>
        <v>7.9596128861032194E-58</v>
      </c>
      <c r="D602" s="1" t="str">
        <f>IF(A602&gt;Summary!$E$45,"",C602)</f>
        <v/>
      </c>
      <c r="G602">
        <f t="shared" si="127"/>
        <v>581</v>
      </c>
      <c r="H602">
        <f>Summary!$E$44*(G602-0.5)</f>
        <v>5224.5</v>
      </c>
      <c r="I602" s="1">
        <f>Summary!$E$32-SUM('Crossing Event Calculation'!$J$22:$J601)</f>
        <v>0</v>
      </c>
      <c r="J602" s="1">
        <f t="shared" si="128"/>
        <v>0</v>
      </c>
      <c r="K602" s="27" t="str">
        <f>IF(G602&gt;Summary!$E$45,"",J602)</f>
        <v/>
      </c>
      <c r="N602">
        <f t="shared" si="129"/>
        <v>581</v>
      </c>
      <c r="O602">
        <f>Summary!$E$44*(N602-0.5)</f>
        <v>5224.5</v>
      </c>
      <c r="P602" s="1">
        <f>Summary!$E$32-SUM('Crossing Event Calculation'!$Q$22:$Q601)</f>
        <v>0</v>
      </c>
      <c r="Q602" s="1">
        <f t="shared" si="130"/>
        <v>0</v>
      </c>
      <c r="R602" s="27" t="str">
        <f>IF(N602&gt;Summary!$E$45,"",Q602)</f>
        <v/>
      </c>
      <c r="T602">
        <f t="shared" si="131"/>
        <v>581</v>
      </c>
      <c r="U602">
        <f>Summary!$E$44*(T602-0.5)</f>
        <v>5224.5</v>
      </c>
      <c r="V602" s="1">
        <f>Summary!$E$32-SUM('Crossing Event Calculation'!$W$22:$W601)</f>
        <v>1.822764161829582E-12</v>
      </c>
      <c r="W602" s="1">
        <f t="shared" si="132"/>
        <v>8.2590236668853465E-14</v>
      </c>
      <c r="X602" s="27" t="str">
        <f>IF(T602&gt;Summary!$E$45,"",W602)</f>
        <v/>
      </c>
      <c r="AA602">
        <f t="shared" si="133"/>
        <v>581</v>
      </c>
      <c r="AB602">
        <f>Summary!$F$44*(AA602-0.5)</f>
        <v>4179.5999999999995</v>
      </c>
      <c r="AC602" s="1">
        <f>IF(Summary!F$41=1,0,Summary!$F$31*(Summary!$F$41)*(1-Summary!$F$41)^$A601)</f>
        <v>8.9644662981114462E-58</v>
      </c>
      <c r="AD602" s="1" t="str">
        <f>IF(AA602&gt;Summary!$F$45,"",AC602)</f>
        <v/>
      </c>
      <c r="AG602">
        <f t="shared" si="134"/>
        <v>581</v>
      </c>
      <c r="AH602">
        <f>Summary!$F$44*(AG602-0.5)</f>
        <v>4179.5999999999995</v>
      </c>
      <c r="AI602" s="1">
        <f>Summary!$F$32-SUM('Crossing Event Calculation'!$AJ$22:$AJ601)</f>
        <v>0</v>
      </c>
      <c r="AJ602" s="1">
        <f t="shared" si="137"/>
        <v>0</v>
      </c>
      <c r="AK602" s="27" t="str">
        <f>IF(AG602&gt;Summary!$F$45,"",AJ602)</f>
        <v/>
      </c>
      <c r="AN602">
        <f t="shared" si="135"/>
        <v>581</v>
      </c>
      <c r="AO602">
        <f>Summary!$F$44*(AN602-0.5)</f>
        <v>4179.5999999999995</v>
      </c>
      <c r="AP602" s="1">
        <f>Summary!$F$32-SUM('Crossing Event Calculation'!$AQ$22:$AQ601)</f>
        <v>8.8817841970012523E-16</v>
      </c>
      <c r="AQ602" s="1">
        <f t="shared" si="138"/>
        <v>5.1583611751742432E-17</v>
      </c>
      <c r="AR602" s="27" t="str">
        <f>IF(AN602&gt;Summary!$F$45,"",AQ602)</f>
        <v/>
      </c>
      <c r="AT602">
        <f t="shared" si="136"/>
        <v>581</v>
      </c>
      <c r="AU602">
        <f>Summary!$F$44*(AT602-0.5)</f>
        <v>4179.5999999999995</v>
      </c>
      <c r="AV602" s="1">
        <f>Summary!$F$32-SUM('Crossing Event Calculation'!$AW$22:$AW601)</f>
        <v>7.3413824352996926E-8</v>
      </c>
      <c r="AW602" s="1">
        <f t="shared" si="139"/>
        <v>2.0403636299657998E-9</v>
      </c>
      <c r="AX602" s="27" t="str">
        <f>IF(AT602&gt;Summary!$F$45,"",AW602)</f>
        <v/>
      </c>
    </row>
    <row r="603" spans="1:50">
      <c r="A603">
        <f t="shared" si="126"/>
        <v>582</v>
      </c>
      <c r="B603">
        <f>Summary!$E$44*(A603-0.5)</f>
        <v>5233.5</v>
      </c>
      <c r="C603" s="1">
        <f>IF(Summary!E$41=1,0,Summary!$E$31*(Summary!$E$41)*(1-Summary!$E$41)^$A602)</f>
        <v>6.3676903088825772E-58</v>
      </c>
      <c r="D603" s="1" t="str">
        <f>IF(A603&gt;Summary!$E$45,"",C603)</f>
        <v/>
      </c>
      <c r="G603">
        <f t="shared" si="127"/>
        <v>582</v>
      </c>
      <c r="H603">
        <f>Summary!$E$44*(G603-0.5)</f>
        <v>5233.5</v>
      </c>
      <c r="I603" s="1">
        <f>Summary!$E$32-SUM('Crossing Event Calculation'!$J$22:$J602)</f>
        <v>0</v>
      </c>
      <c r="J603" s="1">
        <f t="shared" si="128"/>
        <v>0</v>
      </c>
      <c r="K603" s="27" t="str">
        <f>IF(G603&gt;Summary!$E$45,"",J603)</f>
        <v/>
      </c>
      <c r="N603">
        <f t="shared" si="129"/>
        <v>582</v>
      </c>
      <c r="O603">
        <f>Summary!$E$44*(N603-0.5)</f>
        <v>5233.5</v>
      </c>
      <c r="P603" s="1">
        <f>Summary!$E$32-SUM('Crossing Event Calculation'!$Q$22:$Q602)</f>
        <v>0</v>
      </c>
      <c r="Q603" s="1">
        <f t="shared" si="130"/>
        <v>0</v>
      </c>
      <c r="R603" s="27" t="str">
        <f>IF(N603&gt;Summary!$E$45,"",Q603)</f>
        <v/>
      </c>
      <c r="T603">
        <f t="shared" si="131"/>
        <v>582</v>
      </c>
      <c r="U603">
        <f>Summary!$E$44*(T603-0.5)</f>
        <v>5233.5</v>
      </c>
      <c r="V603" s="1">
        <f>Summary!$E$32-SUM('Crossing Event Calculation'!$W$22:$W602)</f>
        <v>1.7401635687974704E-12</v>
      </c>
      <c r="W603" s="1">
        <f t="shared" si="132"/>
        <v>7.8847567885711368E-14</v>
      </c>
      <c r="X603" s="27" t="str">
        <f>IF(T603&gt;Summary!$E$45,"",W603)</f>
        <v/>
      </c>
      <c r="AA603">
        <f t="shared" si="133"/>
        <v>582</v>
      </c>
      <c r="AB603">
        <f>Summary!$F$44*(AA603-0.5)</f>
        <v>4186.7999999999993</v>
      </c>
      <c r="AC603" s="1">
        <f>IF(Summary!F$41=1,0,Summary!$F$31*(Summary!$F$41)*(1-Summary!$F$41)^$A602)</f>
        <v>7.1715730384891592E-58</v>
      </c>
      <c r="AD603" s="1" t="str">
        <f>IF(AA603&gt;Summary!$F$45,"",AC603)</f>
        <v/>
      </c>
      <c r="AG603">
        <f t="shared" si="134"/>
        <v>582</v>
      </c>
      <c r="AH603">
        <f>Summary!$F$44*(AG603-0.5)</f>
        <v>4186.7999999999993</v>
      </c>
      <c r="AI603" s="1">
        <f>Summary!$F$32-SUM('Crossing Event Calculation'!$AJ$22:$AJ602)</f>
        <v>0</v>
      </c>
      <c r="AJ603" s="1">
        <f t="shared" si="137"/>
        <v>0</v>
      </c>
      <c r="AK603" s="27" t="str">
        <f>IF(AG603&gt;Summary!$F$45,"",AJ603)</f>
        <v/>
      </c>
      <c r="AN603">
        <f t="shared" si="135"/>
        <v>582</v>
      </c>
      <c r="AO603">
        <f>Summary!$F$44*(AN603-0.5)</f>
        <v>4186.7999999999993</v>
      </c>
      <c r="AP603" s="1">
        <f>Summary!$F$32-SUM('Crossing Event Calculation'!$AQ$22:$AQ602)</f>
        <v>8.8817841970012523E-16</v>
      </c>
      <c r="AQ603" s="1">
        <f t="shared" si="138"/>
        <v>5.1583611751742432E-17</v>
      </c>
      <c r="AR603" s="27" t="str">
        <f>IF(AN603&gt;Summary!$F$45,"",AQ603)</f>
        <v/>
      </c>
      <c r="AT603">
        <f t="shared" si="136"/>
        <v>582</v>
      </c>
      <c r="AU603">
        <f>Summary!$F$44*(AT603-0.5)</f>
        <v>4186.7999999999993</v>
      </c>
      <c r="AV603" s="1">
        <f>Summary!$F$32-SUM('Crossing Event Calculation'!$AW$22:$AW602)</f>
        <v>7.1373460697188307E-8</v>
      </c>
      <c r="AW603" s="1">
        <f t="shared" si="139"/>
        <v>1.9836565474523142E-9</v>
      </c>
      <c r="AX603" s="27" t="str">
        <f>IF(AT603&gt;Summary!$F$45,"",AW603)</f>
        <v/>
      </c>
    </row>
    <row r="604" spans="1:50">
      <c r="A604">
        <f t="shared" si="126"/>
        <v>583</v>
      </c>
      <c r="B604">
        <f>Summary!$E$44*(A604-0.5)</f>
        <v>5242.5</v>
      </c>
      <c r="C604" s="1">
        <f>IF(Summary!E$41=1,0,Summary!$E$31*(Summary!$E$41)*(1-Summary!$E$41)^$A603)</f>
        <v>5.0941522471060612E-58</v>
      </c>
      <c r="D604" s="1" t="str">
        <f>IF(A604&gt;Summary!$E$45,"",C604)</f>
        <v/>
      </c>
      <c r="G604">
        <f t="shared" si="127"/>
        <v>583</v>
      </c>
      <c r="H604">
        <f>Summary!$E$44*(G604-0.5)</f>
        <v>5242.5</v>
      </c>
      <c r="I604" s="1">
        <f>Summary!$E$32-SUM('Crossing Event Calculation'!$J$22:$J603)</f>
        <v>0</v>
      </c>
      <c r="J604" s="1">
        <f t="shared" si="128"/>
        <v>0</v>
      </c>
      <c r="K604" s="27" t="str">
        <f>IF(G604&gt;Summary!$E$45,"",J604)</f>
        <v/>
      </c>
      <c r="N604">
        <f t="shared" si="129"/>
        <v>583</v>
      </c>
      <c r="O604">
        <f>Summary!$E$44*(N604-0.5)</f>
        <v>5242.5</v>
      </c>
      <c r="P604" s="1">
        <f>Summary!$E$32-SUM('Crossing Event Calculation'!$Q$22:$Q603)</f>
        <v>0</v>
      </c>
      <c r="Q604" s="1">
        <f t="shared" si="130"/>
        <v>0</v>
      </c>
      <c r="R604" s="27" t="str">
        <f>IF(N604&gt;Summary!$E$45,"",Q604)</f>
        <v/>
      </c>
      <c r="T604">
        <f t="shared" si="131"/>
        <v>583</v>
      </c>
      <c r="U604">
        <f>Summary!$E$44*(T604-0.5)</f>
        <v>5242.5</v>
      </c>
      <c r="V604" s="1">
        <f>Summary!$E$32-SUM('Crossing Event Calculation'!$W$22:$W603)</f>
        <v>1.6613377340490842E-12</v>
      </c>
      <c r="W604" s="1">
        <f t="shared" si="132"/>
        <v>7.5275935041583826E-14</v>
      </c>
      <c r="X604" s="27" t="str">
        <f>IF(T604&gt;Summary!$E$45,"",W604)</f>
        <v/>
      </c>
      <c r="AA604">
        <f t="shared" si="133"/>
        <v>583</v>
      </c>
      <c r="AB604">
        <f>Summary!$F$44*(AA604-0.5)</f>
        <v>4194</v>
      </c>
      <c r="AC604" s="1">
        <f>IF(Summary!F$41=1,0,Summary!$F$31*(Summary!$F$41)*(1-Summary!$F$41)^$A603)</f>
        <v>5.7372584307913268E-58</v>
      </c>
      <c r="AD604" s="1" t="str">
        <f>IF(AA604&gt;Summary!$F$45,"",AC604)</f>
        <v/>
      </c>
      <c r="AG604">
        <f t="shared" si="134"/>
        <v>583</v>
      </c>
      <c r="AH604">
        <f>Summary!$F$44*(AG604-0.5)</f>
        <v>4194</v>
      </c>
      <c r="AI604" s="1">
        <f>Summary!$F$32-SUM('Crossing Event Calculation'!$AJ$22:$AJ603)</f>
        <v>0</v>
      </c>
      <c r="AJ604" s="1">
        <f t="shared" si="137"/>
        <v>0</v>
      </c>
      <c r="AK604" s="27" t="str">
        <f>IF(AG604&gt;Summary!$F$45,"",AJ604)</f>
        <v/>
      </c>
      <c r="AN604">
        <f t="shared" si="135"/>
        <v>583</v>
      </c>
      <c r="AO604">
        <f>Summary!$F$44*(AN604-0.5)</f>
        <v>4194</v>
      </c>
      <c r="AP604" s="1">
        <f>Summary!$F$32-SUM('Crossing Event Calculation'!$AQ$22:$AQ603)</f>
        <v>8.8817841970012523E-16</v>
      </c>
      <c r="AQ604" s="1">
        <f t="shared" si="138"/>
        <v>5.1583611751742432E-17</v>
      </c>
      <c r="AR604" s="27" t="str">
        <f>IF(AN604&gt;Summary!$F$45,"",AQ604)</f>
        <v/>
      </c>
      <c r="AT604">
        <f t="shared" si="136"/>
        <v>583</v>
      </c>
      <c r="AU604">
        <f>Summary!$F$44*(AT604-0.5)</f>
        <v>4194</v>
      </c>
      <c r="AV604" s="1">
        <f>Summary!$F$32-SUM('Crossing Event Calculation'!$AW$22:$AW603)</f>
        <v>6.9389804124853072E-8</v>
      </c>
      <c r="AW604" s="1">
        <f t="shared" si="139"/>
        <v>1.9285255042161743E-9</v>
      </c>
      <c r="AX604" s="27" t="str">
        <f>IF(AT604&gt;Summary!$F$45,"",AW604)</f>
        <v/>
      </c>
    </row>
    <row r="605" spans="1:50">
      <c r="A605">
        <f t="shared" si="126"/>
        <v>584</v>
      </c>
      <c r="B605">
        <f>Summary!$E$44*(A605-0.5)</f>
        <v>5251.5</v>
      </c>
      <c r="C605" s="1">
        <f>IF(Summary!E$41=1,0,Summary!$E$31*(Summary!$E$41)*(1-Summary!$E$41)^$A604)</f>
        <v>4.0753217976848495E-58</v>
      </c>
      <c r="D605" s="1" t="str">
        <f>IF(A605&gt;Summary!$E$45,"",C605)</f>
        <v/>
      </c>
    </row>
    <row r="606" spans="1:50">
      <c r="A606">
        <f t="shared" si="126"/>
        <v>585</v>
      </c>
      <c r="B606">
        <f>Summary!$E$44*(A606-0.5)</f>
        <v>5260.5</v>
      </c>
      <c r="C606" s="1">
        <f>IF(Summary!E$41=1,0,Summary!$E$31*(Summary!$E$41)*(1-Summary!$E$41)^$A605)</f>
        <v>3.2602574381478805E-58</v>
      </c>
      <c r="D606" s="1" t="str">
        <f>IF(A606&gt;Summary!$E$45,"",C606)</f>
        <v/>
      </c>
    </row>
    <row r="607" spans="1:50">
      <c r="A607">
        <f t="shared" si="126"/>
        <v>586</v>
      </c>
      <c r="B607">
        <f>Summary!$E$44*(A607-0.5)</f>
        <v>5269.5</v>
      </c>
      <c r="C607" s="1">
        <f>IF(Summary!E$41=1,0,Summary!$E$31*(Summary!$E$41)*(1-Summary!$E$41)^$A606)</f>
        <v>2.6082059505183043E-58</v>
      </c>
      <c r="D607" s="1" t="str">
        <f>IF(A607&gt;Summary!$E$45,"",C607)</f>
        <v/>
      </c>
    </row>
    <row r="608" spans="1:50">
      <c r="A608">
        <f t="shared" si="126"/>
        <v>587</v>
      </c>
      <c r="B608">
        <f>Summary!$E$44*(A608-0.5)</f>
        <v>5278.5</v>
      </c>
      <c r="C608" s="1">
        <f>IF(Summary!E$41=1,0,Summary!$E$31*(Summary!$E$41)*(1-Summary!$E$41)^$A607)</f>
        <v>2.0865647604146442E-58</v>
      </c>
      <c r="D608" s="1" t="str">
        <f>IF(A608&gt;Summary!$E$45,"",C608)</f>
        <v/>
      </c>
    </row>
    <row r="609" spans="1:4">
      <c r="A609">
        <f t="shared" si="126"/>
        <v>588</v>
      </c>
      <c r="B609">
        <f>Summary!$E$44*(A609-0.5)</f>
        <v>5287.5</v>
      </c>
      <c r="C609" s="1">
        <f>IF(Summary!E$41=1,0,Summary!$E$31*(Summary!$E$41)*(1-Summary!$E$41)^$A608)</f>
        <v>1.6692518083317152E-58</v>
      </c>
      <c r="D609" s="1" t="str">
        <f>IF(A609&gt;Summary!$E$45,"",C609)</f>
        <v/>
      </c>
    </row>
    <row r="610" spans="1:4">
      <c r="A610">
        <f t="shared" si="126"/>
        <v>589</v>
      </c>
      <c r="B610">
        <f>Summary!$E$44*(A610-0.5)</f>
        <v>5296.5</v>
      </c>
      <c r="C610" s="1">
        <f>IF(Summary!E$41=1,0,Summary!$E$31*(Summary!$E$41)*(1-Summary!$E$41)^$A609)</f>
        <v>1.3354014466653725E-58</v>
      </c>
      <c r="D610" s="1" t="str">
        <f>IF(A610&gt;Summary!$E$45,"",C610)</f>
        <v/>
      </c>
    </row>
    <row r="611" spans="1:4">
      <c r="A611">
        <f t="shared" si="126"/>
        <v>590</v>
      </c>
      <c r="B611">
        <f>Summary!$E$44*(A611-0.5)</f>
        <v>5305.5</v>
      </c>
      <c r="C611" s="1">
        <f>IF(Summary!E$41=1,0,Summary!$E$31*(Summary!$E$41)*(1-Summary!$E$41)^$A610)</f>
        <v>1.0683211573322981E-58</v>
      </c>
      <c r="D611" s="1" t="str">
        <f>IF(A611&gt;Summary!$E$45,"",C611)</f>
        <v/>
      </c>
    </row>
    <row r="612" spans="1:4">
      <c r="A612">
        <f t="shared" si="126"/>
        <v>591</v>
      </c>
      <c r="B612">
        <f>Summary!$E$44*(A612-0.5)</f>
        <v>5314.5</v>
      </c>
      <c r="C612" s="1">
        <f>IF(Summary!E$41=1,0,Summary!$E$31*(Summary!$E$41)*(1-Summary!$E$41)^$A611)</f>
        <v>8.5465692586583855E-59</v>
      </c>
      <c r="D612" s="1" t="str">
        <f>IF(A612&gt;Summary!$E$45,"",C612)</f>
        <v/>
      </c>
    </row>
    <row r="613" spans="1:4">
      <c r="A613">
        <f t="shared" si="126"/>
        <v>592</v>
      </c>
      <c r="B613">
        <f>Summary!$E$44*(A613-0.5)</f>
        <v>5323.5</v>
      </c>
      <c r="C613" s="1">
        <f>IF(Summary!E$41=1,0,Summary!$E$31*(Summary!$E$41)*(1-Summary!$E$41)^$A612)</f>
        <v>6.8372554069267091E-59</v>
      </c>
      <c r="D613" s="1" t="str">
        <f>IF(A613&gt;Summary!$E$45,"",C613)</f>
        <v/>
      </c>
    </row>
    <row r="614" spans="1:4">
      <c r="A614">
        <f t="shared" si="126"/>
        <v>593</v>
      </c>
      <c r="B614">
        <f>Summary!$E$44*(A614-0.5)</f>
        <v>5332.5</v>
      </c>
      <c r="C614" s="1">
        <f>IF(Summary!E$41=1,0,Summary!$E$31*(Summary!$E$41)*(1-Summary!$E$41)^$A613)</f>
        <v>5.4698043255413673E-59</v>
      </c>
      <c r="D614" s="1" t="str">
        <f>IF(A614&gt;Summary!$E$45,"",C614)</f>
        <v/>
      </c>
    </row>
    <row r="615" spans="1:4">
      <c r="A615">
        <f t="shared" si="126"/>
        <v>594</v>
      </c>
      <c r="B615">
        <f>Summary!$E$44*(A615-0.5)</f>
        <v>5341.5</v>
      </c>
      <c r="C615" s="1">
        <f>IF(Summary!E$41=1,0,Summary!$E$31*(Summary!$E$41)*(1-Summary!$E$41)^$A614)</f>
        <v>4.3758434604330947E-59</v>
      </c>
      <c r="D615" s="1" t="str">
        <f>IF(A615&gt;Summary!$E$45,"",C615)</f>
        <v/>
      </c>
    </row>
    <row r="616" spans="1:4">
      <c r="A616">
        <f t="shared" si="126"/>
        <v>595</v>
      </c>
      <c r="B616">
        <f>Summary!$E$44*(A616-0.5)</f>
        <v>5350.5</v>
      </c>
      <c r="C616" s="1">
        <f>IF(Summary!E$41=1,0,Summary!$E$31*(Summary!$E$41)*(1-Summary!$E$41)^$A615)</f>
        <v>3.5006747683464757E-59</v>
      </c>
      <c r="D616" s="1" t="str">
        <f>IF(A616&gt;Summary!$E$45,"",C616)</f>
        <v/>
      </c>
    </row>
    <row r="617" spans="1:4">
      <c r="A617">
        <f t="shared" si="126"/>
        <v>596</v>
      </c>
      <c r="B617">
        <f>Summary!$E$44*(A617-0.5)</f>
        <v>5359.5</v>
      </c>
      <c r="C617" s="1">
        <f>IF(Summary!E$41=1,0,Summary!$E$31*(Summary!$E$41)*(1-Summary!$E$41)^$A616)</f>
        <v>2.8005398146771808E-59</v>
      </c>
      <c r="D617" s="1" t="str">
        <f>IF(A617&gt;Summary!$E$45,"",C617)</f>
        <v/>
      </c>
    </row>
    <row r="618" spans="1:4">
      <c r="A618">
        <f t="shared" si="126"/>
        <v>597</v>
      </c>
      <c r="B618">
        <f>Summary!$E$44*(A618-0.5)</f>
        <v>5368.5</v>
      </c>
      <c r="C618" s="1">
        <f>IF(Summary!E$41=1,0,Summary!$E$31*(Summary!$E$41)*(1-Summary!$E$41)^$A617)</f>
        <v>2.2404318517417449E-59</v>
      </c>
      <c r="D618" s="1" t="str">
        <f>IF(A618&gt;Summary!$E$45,"",C618)</f>
        <v/>
      </c>
    </row>
    <row r="619" spans="1:4">
      <c r="A619">
        <f t="shared" si="126"/>
        <v>598</v>
      </c>
      <c r="B619">
        <f>Summary!$E$44*(A619-0.5)</f>
        <v>5377.5</v>
      </c>
      <c r="C619" s="1">
        <f>IF(Summary!E$41=1,0,Summary!$E$31*(Summary!$E$41)*(1-Summary!$E$41)^$A618)</f>
        <v>1.7923454813933964E-59</v>
      </c>
      <c r="D619" s="1" t="str">
        <f>IF(A619&gt;Summary!$E$45,"",C619)</f>
        <v/>
      </c>
    </row>
    <row r="620" spans="1:4">
      <c r="A620">
        <f t="shared" si="126"/>
        <v>599</v>
      </c>
      <c r="B620">
        <f>Summary!$E$44*(A620-0.5)</f>
        <v>5386.5</v>
      </c>
      <c r="C620" s="1">
        <f>IF(Summary!E$41=1,0,Summary!$E$31*(Summary!$E$41)*(1-Summary!$E$41)^$A619)</f>
        <v>1.4338763851147171E-59</v>
      </c>
      <c r="D620" s="1" t="str">
        <f>IF(A620&gt;Summary!$E$45,"",C620)</f>
        <v/>
      </c>
    </row>
    <row r="621" spans="1:4">
      <c r="A621">
        <f t="shared" si="126"/>
        <v>600</v>
      </c>
      <c r="B621">
        <f>Summary!$E$44*(A621-0.5)</f>
        <v>5395.5</v>
      </c>
      <c r="C621" s="1">
        <f>IF(Summary!E$41=1,0,Summary!$E$31*(Summary!$E$41)*(1-Summary!$E$41)^$A620)</f>
        <v>1.1471011080917741E-59</v>
      </c>
      <c r="D621" s="1" t="str">
        <f>IF(A621&gt;Summary!$E$45,"",C621)</f>
        <v/>
      </c>
    </row>
    <row r="622" spans="1:4">
      <c r="A622">
        <f t="shared" si="126"/>
        <v>601</v>
      </c>
      <c r="B622">
        <f>Summary!$E$44*(A622-0.5)</f>
        <v>5404.5</v>
      </c>
      <c r="C622" s="1">
        <f>IF(Summary!E$41=1,0,Summary!$E$31*(Summary!$E$41)*(1-Summary!$E$41)^$A621)</f>
        <v>9.1768088647341924E-60</v>
      </c>
      <c r="D622" s="1" t="str">
        <f>IF(A622&gt;Summary!$E$45,"",C622)</f>
        <v/>
      </c>
    </row>
    <row r="623" spans="1:4">
      <c r="A623">
        <f t="shared" si="126"/>
        <v>602</v>
      </c>
      <c r="B623">
        <f>Summary!$E$44*(A623-0.5)</f>
        <v>5413.5</v>
      </c>
      <c r="C623" s="1">
        <f>IF(Summary!E$41=1,0,Summary!$E$31*(Summary!$E$41)*(1-Summary!$E$41)^$A622)</f>
        <v>7.3414470917873533E-60</v>
      </c>
      <c r="D623" s="1" t="str">
        <f>IF(A623&gt;Summary!$E$45,"",C623)</f>
        <v/>
      </c>
    </row>
    <row r="624" spans="1:4">
      <c r="A624">
        <f t="shared" si="126"/>
        <v>603</v>
      </c>
      <c r="B624">
        <f>Summary!$E$44*(A624-0.5)</f>
        <v>5422.5</v>
      </c>
      <c r="C624" s="1">
        <f>IF(Summary!E$41=1,0,Summary!$E$31*(Summary!$E$41)*(1-Summary!$E$41)^$A623)</f>
        <v>5.8731576734298835E-60</v>
      </c>
      <c r="D624" s="1" t="str">
        <f>IF(A624&gt;Summary!$E$45,"",C624)</f>
        <v/>
      </c>
    </row>
    <row r="625" spans="1:4">
      <c r="A625">
        <f t="shared" si="126"/>
        <v>604</v>
      </c>
      <c r="B625">
        <f>Summary!$E$44*(A625-0.5)</f>
        <v>5431.5</v>
      </c>
      <c r="C625" s="1">
        <f>IF(Summary!E$41=1,0,Summary!$E$31*(Summary!$E$41)*(1-Summary!$E$41)^$A624)</f>
        <v>4.6985261387439068E-60</v>
      </c>
      <c r="D625" s="1" t="str">
        <f>IF(A625&gt;Summary!$E$45,"",C625)</f>
        <v/>
      </c>
    </row>
    <row r="626" spans="1:4">
      <c r="A626">
        <f t="shared" si="126"/>
        <v>605</v>
      </c>
      <c r="B626">
        <f>Summary!$E$44*(A626-0.5)</f>
        <v>5440.5</v>
      </c>
      <c r="C626" s="1">
        <f>IF(Summary!E$41=1,0,Summary!$E$31*(Summary!$E$41)*(1-Summary!$E$41)^$A625)</f>
        <v>3.7588209109951269E-60</v>
      </c>
      <c r="D626" s="1" t="str">
        <f>IF(A626&gt;Summary!$E$45,"",C626)</f>
        <v/>
      </c>
    </row>
    <row r="627" spans="1:4">
      <c r="A627">
        <f t="shared" si="126"/>
        <v>606</v>
      </c>
      <c r="B627">
        <f>Summary!$E$44*(A627-0.5)</f>
        <v>5449.5</v>
      </c>
      <c r="C627" s="1">
        <f>IF(Summary!E$41=1,0,Summary!$E$31*(Summary!$E$41)*(1-Summary!$E$41)^$A626)</f>
        <v>3.0070567287961023E-60</v>
      </c>
      <c r="D627" s="1" t="str">
        <f>IF(A627&gt;Summary!$E$45,"",C627)</f>
        <v/>
      </c>
    </row>
    <row r="628" spans="1:4">
      <c r="A628">
        <f t="shared" si="126"/>
        <v>607</v>
      </c>
      <c r="B628">
        <f>Summary!$E$44*(A628-0.5)</f>
        <v>5458.5</v>
      </c>
      <c r="C628" s="1">
        <f>IF(Summary!E$41=1,0,Summary!$E$31*(Summary!$E$41)*(1-Summary!$E$41)^$A627)</f>
        <v>2.4056453830368813E-60</v>
      </c>
      <c r="D628" s="1" t="str">
        <f>IF(A628&gt;Summary!$E$45,"",C628)</f>
        <v/>
      </c>
    </row>
    <row r="629" spans="1:4">
      <c r="A629">
        <f t="shared" si="126"/>
        <v>608</v>
      </c>
      <c r="B629">
        <f>Summary!$E$44*(A629-0.5)</f>
        <v>5467.5</v>
      </c>
      <c r="C629" s="1">
        <f>IF(Summary!E$41=1,0,Summary!$E$31*(Summary!$E$41)*(1-Summary!$E$41)^$A628)</f>
        <v>1.9245163064295057E-60</v>
      </c>
      <c r="D629" s="1" t="str">
        <f>IF(A629&gt;Summary!$E$45,"",C629)</f>
        <v/>
      </c>
    </row>
    <row r="630" spans="1:4">
      <c r="A630">
        <f t="shared" si="126"/>
        <v>609</v>
      </c>
      <c r="B630">
        <f>Summary!$E$44*(A630-0.5)</f>
        <v>5476.5</v>
      </c>
      <c r="C630" s="1">
        <f>IF(Summary!E$41=1,0,Summary!$E$31*(Summary!$E$41)*(1-Summary!$E$41)^$A629)</f>
        <v>1.5396130451436045E-60</v>
      </c>
      <c r="D630" s="1" t="str">
        <f>IF(A630&gt;Summary!$E$45,"",C630)</f>
        <v/>
      </c>
    </row>
    <row r="631" spans="1:4">
      <c r="A631">
        <f t="shared" si="126"/>
        <v>610</v>
      </c>
      <c r="B631">
        <f>Summary!$E$44*(A631-0.5)</f>
        <v>5485.5</v>
      </c>
      <c r="C631" s="1">
        <f>IF(Summary!E$41=1,0,Summary!$E$31*(Summary!$E$41)*(1-Summary!$E$41)^$A630)</f>
        <v>1.2316904361148836E-60</v>
      </c>
      <c r="D631" s="1" t="str">
        <f>IF(A631&gt;Summary!$E$45,"",C631)</f>
        <v/>
      </c>
    </row>
    <row r="632" spans="1:4">
      <c r="A632">
        <f t="shared" si="126"/>
        <v>611</v>
      </c>
      <c r="B632">
        <f>Summary!$E$44*(A632-0.5)</f>
        <v>5494.5</v>
      </c>
      <c r="C632" s="1">
        <f>IF(Summary!E$41=1,0,Summary!$E$31*(Summary!$E$41)*(1-Summary!$E$41)^$A631)</f>
        <v>9.8535234889190727E-61</v>
      </c>
      <c r="D632" s="1" t="str">
        <f>IF(A632&gt;Summary!$E$45,"",C632)</f>
        <v/>
      </c>
    </row>
    <row r="633" spans="1:4">
      <c r="A633">
        <f t="shared" si="126"/>
        <v>612</v>
      </c>
      <c r="B633">
        <f>Summary!$E$44*(A633-0.5)</f>
        <v>5503.5</v>
      </c>
      <c r="C633" s="1">
        <f>IF(Summary!E$41=1,0,Summary!$E$31*(Summary!$E$41)*(1-Summary!$E$41)^$A632)</f>
        <v>7.8828187911352562E-61</v>
      </c>
      <c r="D633" s="1" t="str">
        <f>IF(A633&gt;Summary!$E$45,"",C633)</f>
        <v/>
      </c>
    </row>
    <row r="634" spans="1:4">
      <c r="A634">
        <f t="shared" si="126"/>
        <v>613</v>
      </c>
      <c r="B634">
        <f>Summary!$E$44*(A634-0.5)</f>
        <v>5512.5</v>
      </c>
      <c r="C634" s="1">
        <f>IF(Summary!E$41=1,0,Summary!$E$31*(Summary!$E$41)*(1-Summary!$E$41)^$A633)</f>
        <v>6.306255032908208E-61</v>
      </c>
      <c r="D634" s="1" t="str">
        <f>IF(A634&gt;Summary!$E$45,"",C634)</f>
        <v/>
      </c>
    </row>
    <row r="635" spans="1:4">
      <c r="A635">
        <f t="shared" si="126"/>
        <v>614</v>
      </c>
      <c r="B635">
        <f>Summary!$E$44*(A635-0.5)</f>
        <v>5521.5</v>
      </c>
      <c r="C635" s="1">
        <f>IF(Summary!E$41=1,0,Summary!$E$31*(Summary!$E$41)*(1-Summary!$E$41)^$A634)</f>
        <v>5.0450040263265657E-61</v>
      </c>
      <c r="D635" s="1" t="str">
        <f>IF(A635&gt;Summary!$E$45,"",C635)</f>
        <v/>
      </c>
    </row>
    <row r="636" spans="1:4">
      <c r="A636">
        <f t="shared" si="126"/>
        <v>615</v>
      </c>
      <c r="B636">
        <f>Summary!$E$44*(A636-0.5)</f>
        <v>5530.5</v>
      </c>
      <c r="C636" s="1">
        <f>IF(Summary!E$41=1,0,Summary!$E$31*(Summary!$E$41)*(1-Summary!$E$41)^$A635)</f>
        <v>4.0360032210612526E-61</v>
      </c>
      <c r="D636" s="1" t="str">
        <f>IF(A636&gt;Summary!$E$45,"",C636)</f>
        <v/>
      </c>
    </row>
    <row r="637" spans="1:4">
      <c r="A637">
        <f t="shared" si="126"/>
        <v>616</v>
      </c>
      <c r="B637">
        <f>Summary!$E$44*(A637-0.5)</f>
        <v>5539.5</v>
      </c>
      <c r="C637" s="1">
        <f>IF(Summary!E$41=1,0,Summary!$E$31*(Summary!$E$41)*(1-Summary!$E$41)^$A636)</f>
        <v>3.228802576849003E-61</v>
      </c>
      <c r="D637" s="1" t="str">
        <f>IF(A637&gt;Summary!$E$45,"",C637)</f>
        <v/>
      </c>
    </row>
    <row r="638" spans="1:4">
      <c r="A638">
        <f t="shared" si="126"/>
        <v>617</v>
      </c>
      <c r="B638">
        <f>Summary!$E$44*(A638-0.5)</f>
        <v>5548.5</v>
      </c>
      <c r="C638" s="1">
        <f>IF(Summary!E$41=1,0,Summary!$E$31*(Summary!$E$41)*(1-Summary!$E$41)^$A637)</f>
        <v>2.5830420614792028E-61</v>
      </c>
      <c r="D638" s="1" t="str">
        <f>IF(A638&gt;Summary!$E$45,"",C638)</f>
        <v/>
      </c>
    </row>
    <row r="639" spans="1:4">
      <c r="A639">
        <f t="shared" si="126"/>
        <v>618</v>
      </c>
      <c r="B639">
        <f>Summary!$E$44*(A639-0.5)</f>
        <v>5557.5</v>
      </c>
      <c r="C639" s="1">
        <f>IF(Summary!E$41=1,0,Summary!$E$31*(Summary!$E$41)*(1-Summary!$E$41)^$A638)</f>
        <v>2.066433649183362E-61</v>
      </c>
      <c r="D639" s="1" t="str">
        <f>IF(A639&gt;Summary!$E$45,"",C639)</f>
        <v/>
      </c>
    </row>
    <row r="640" spans="1:4">
      <c r="A640">
        <f t="shared" si="126"/>
        <v>619</v>
      </c>
      <c r="B640">
        <f>Summary!$E$44*(A640-0.5)</f>
        <v>5566.5</v>
      </c>
      <c r="C640" s="1">
        <f>IF(Summary!E$41=1,0,Summary!$E$31*(Summary!$E$41)*(1-Summary!$E$41)^$A639)</f>
        <v>1.6531469193466903E-61</v>
      </c>
      <c r="D640" s="1" t="str">
        <f>IF(A640&gt;Summary!$E$45,"",C640)</f>
        <v/>
      </c>
    </row>
    <row r="641" spans="1:4">
      <c r="A641">
        <f t="shared" si="126"/>
        <v>620</v>
      </c>
      <c r="B641">
        <f>Summary!$E$44*(A641-0.5)</f>
        <v>5575.5</v>
      </c>
      <c r="C641" s="1">
        <f>IF(Summary!E$41=1,0,Summary!$E$31*(Summary!$E$41)*(1-Summary!$E$41)^$A640)</f>
        <v>1.3225175354773521E-61</v>
      </c>
      <c r="D641" s="1" t="str">
        <f>IF(A641&gt;Summary!$E$45,"",C641)</f>
        <v/>
      </c>
    </row>
    <row r="642" spans="1:4">
      <c r="A642">
        <f t="shared" si="126"/>
        <v>621</v>
      </c>
      <c r="B642">
        <f>Summary!$E$44*(A642-0.5)</f>
        <v>5584.5</v>
      </c>
      <c r="C642" s="1">
        <f>IF(Summary!E$41=1,0,Summary!$E$31*(Summary!$E$41)*(1-Summary!$E$41)^$A641)</f>
        <v>1.0580140283818821E-61</v>
      </c>
      <c r="D642" s="1" t="str">
        <f>IF(A642&gt;Summary!$E$45,"",C642)</f>
        <v/>
      </c>
    </row>
    <row r="643" spans="1:4">
      <c r="A643">
        <f t="shared" si="126"/>
        <v>622</v>
      </c>
      <c r="B643">
        <f>Summary!$E$44*(A643-0.5)</f>
        <v>5593.5</v>
      </c>
      <c r="C643" s="1">
        <f>IF(Summary!E$41=1,0,Summary!$E$31*(Summary!$E$41)*(1-Summary!$E$41)^$A642)</f>
        <v>8.464112227055058E-62</v>
      </c>
      <c r="D643" s="1" t="str">
        <f>IF(A643&gt;Summary!$E$45,"",C643)</f>
        <v/>
      </c>
    </row>
    <row r="644" spans="1:4">
      <c r="A644">
        <f t="shared" si="126"/>
        <v>623</v>
      </c>
      <c r="B644">
        <f>Summary!$E$44*(A644-0.5)</f>
        <v>5602.5</v>
      </c>
      <c r="C644" s="1">
        <f>IF(Summary!E$41=1,0,Summary!$E$31*(Summary!$E$41)*(1-Summary!$E$41)^$A643)</f>
        <v>6.7712897816440445E-62</v>
      </c>
      <c r="D644" s="1" t="str">
        <f>IF(A644&gt;Summary!$E$45,"",C644)</f>
        <v/>
      </c>
    </row>
    <row r="645" spans="1:4">
      <c r="A645">
        <f t="shared" si="126"/>
        <v>624</v>
      </c>
      <c r="B645">
        <f>Summary!$E$44*(A645-0.5)</f>
        <v>5611.5</v>
      </c>
      <c r="C645" s="1">
        <f>IF(Summary!E$41=1,0,Summary!$E$31*(Summary!$E$41)*(1-Summary!$E$41)^$A644)</f>
        <v>5.4170318253152365E-62</v>
      </c>
      <c r="D645" s="1" t="str">
        <f>IF(A645&gt;Summary!$E$45,"",C645)</f>
        <v/>
      </c>
    </row>
    <row r="646" spans="1:4">
      <c r="A646">
        <f t="shared" si="126"/>
        <v>625</v>
      </c>
      <c r="B646">
        <f>Summary!$E$44*(A646-0.5)</f>
        <v>5620.5</v>
      </c>
      <c r="C646" s="1">
        <f>IF(Summary!E$41=1,0,Summary!$E$31*(Summary!$E$41)*(1-Summary!$E$41)^$A645)</f>
        <v>4.3336254602521904E-62</v>
      </c>
      <c r="D646" s="1" t="str">
        <f>IF(A646&gt;Summary!$E$45,"",C646)</f>
        <v/>
      </c>
    </row>
    <row r="647" spans="1:4">
      <c r="A647">
        <f t="shared" si="126"/>
        <v>626</v>
      </c>
      <c r="B647">
        <f>Summary!$E$44*(A647-0.5)</f>
        <v>5629.5</v>
      </c>
      <c r="C647" s="1">
        <f>IF(Summary!E$41=1,0,Summary!$E$31*(Summary!$E$41)*(1-Summary!$E$41)^$A646)</f>
        <v>3.4669003682017521E-62</v>
      </c>
      <c r="D647" s="1" t="str">
        <f>IF(A647&gt;Summary!$E$45,"",C647)</f>
        <v/>
      </c>
    </row>
    <row r="648" spans="1:4">
      <c r="A648">
        <f t="shared" si="126"/>
        <v>627</v>
      </c>
      <c r="B648">
        <f>Summary!$E$44*(A648-0.5)</f>
        <v>5638.5</v>
      </c>
      <c r="C648" s="1">
        <f>IF(Summary!E$41=1,0,Summary!$E$31*(Summary!$E$41)*(1-Summary!$E$41)^$A647)</f>
        <v>2.7735202945614019E-62</v>
      </c>
      <c r="D648" s="1" t="str">
        <f>IF(A648&gt;Summary!$E$45,"",C648)</f>
        <v/>
      </c>
    </row>
    <row r="649" spans="1:4">
      <c r="A649">
        <f t="shared" si="126"/>
        <v>628</v>
      </c>
      <c r="B649">
        <f>Summary!$E$44*(A649-0.5)</f>
        <v>5647.5</v>
      </c>
      <c r="C649" s="1">
        <f>IF(Summary!E$41=1,0,Summary!$E$31*(Summary!$E$41)*(1-Summary!$E$41)^$A648)</f>
        <v>2.2188162356491217E-62</v>
      </c>
      <c r="D649" s="1" t="str">
        <f>IF(A649&gt;Summary!$E$45,"",C649)</f>
        <v/>
      </c>
    </row>
    <row r="650" spans="1:4">
      <c r="A650">
        <f t="shared" si="126"/>
        <v>629</v>
      </c>
      <c r="B650">
        <f>Summary!$E$44*(A650-0.5)</f>
        <v>5656.5</v>
      </c>
      <c r="C650" s="1">
        <f>IF(Summary!E$41=1,0,Summary!$E$31*(Summary!$E$41)*(1-Summary!$E$41)^$A649)</f>
        <v>1.7750529885192982E-62</v>
      </c>
      <c r="D650" s="1" t="str">
        <f>IF(A650&gt;Summary!$E$45,"",C650)</f>
        <v/>
      </c>
    </row>
    <row r="651" spans="1:4">
      <c r="A651">
        <f t="shared" si="126"/>
        <v>630</v>
      </c>
      <c r="B651">
        <f>Summary!$E$44*(A651-0.5)</f>
        <v>5665.5</v>
      </c>
      <c r="C651" s="1">
        <f>IF(Summary!E$41=1,0,Summary!$E$31*(Summary!$E$41)*(1-Summary!$E$41)^$A650)</f>
        <v>1.4200423908154385E-62</v>
      </c>
      <c r="D651" s="1" t="str">
        <f>IF(A651&gt;Summary!$E$45,"",C651)</f>
        <v/>
      </c>
    </row>
    <row r="652" spans="1:4">
      <c r="A652">
        <f t="shared" si="126"/>
        <v>631</v>
      </c>
      <c r="B652">
        <f>Summary!$E$44*(A652-0.5)</f>
        <v>5674.5</v>
      </c>
      <c r="C652" s="1">
        <f>IF(Summary!E$41=1,0,Summary!$E$31*(Summary!$E$41)*(1-Summary!$E$41)^$A651)</f>
        <v>1.136033912652351E-62</v>
      </c>
      <c r="D652" s="1" t="str">
        <f>IF(A652&gt;Summary!$E$45,"",C652)</f>
        <v/>
      </c>
    </row>
    <row r="653" spans="1:4">
      <c r="A653">
        <f t="shared" si="126"/>
        <v>632</v>
      </c>
      <c r="B653">
        <f>Summary!$E$44*(A653-0.5)</f>
        <v>5683.5</v>
      </c>
      <c r="C653" s="1">
        <f>IF(Summary!E$41=1,0,Summary!$E$31*(Summary!$E$41)*(1-Summary!$E$41)^$A652)</f>
        <v>9.088271301218807E-63</v>
      </c>
      <c r="D653" s="1" t="str">
        <f>IF(A653&gt;Summary!$E$45,"",C653)</f>
        <v/>
      </c>
    </row>
    <row r="654" spans="1:4">
      <c r="A654">
        <f t="shared" si="126"/>
        <v>633</v>
      </c>
      <c r="B654">
        <f>Summary!$E$44*(A654-0.5)</f>
        <v>5692.5</v>
      </c>
      <c r="C654" s="1">
        <f>IF(Summary!E$41=1,0,Summary!$E$31*(Summary!$E$41)*(1-Summary!$E$41)^$A653)</f>
        <v>7.2706170409750462E-63</v>
      </c>
      <c r="D654" s="1" t="str">
        <f>IF(A654&gt;Summary!$E$45,"",C654)</f>
        <v/>
      </c>
    </row>
    <row r="655" spans="1:4">
      <c r="A655">
        <f t="shared" si="126"/>
        <v>634</v>
      </c>
      <c r="B655">
        <f>Summary!$E$44*(A655-0.5)</f>
        <v>5701.5</v>
      </c>
      <c r="C655" s="1">
        <f>IF(Summary!E$41=1,0,Summary!$E$31*(Summary!$E$41)*(1-Summary!$E$41)^$A654)</f>
        <v>5.816493632780037E-63</v>
      </c>
      <c r="D655" s="1" t="str">
        <f>IF(A655&gt;Summary!$E$45,"",C655)</f>
        <v/>
      </c>
    </row>
    <row r="656" spans="1:4">
      <c r="A656">
        <f t="shared" si="126"/>
        <v>635</v>
      </c>
      <c r="B656">
        <f>Summary!$E$44*(A656-0.5)</f>
        <v>5710.5</v>
      </c>
      <c r="C656" s="1">
        <f>IF(Summary!E$41=1,0,Summary!$E$31*(Summary!$E$41)*(1-Summary!$E$41)^$A655)</f>
        <v>4.6531949062240307E-63</v>
      </c>
      <c r="D656" s="1" t="str">
        <f>IF(A656&gt;Summary!$E$45,"",C656)</f>
        <v/>
      </c>
    </row>
    <row r="657" spans="1:4">
      <c r="A657">
        <f t="shared" si="126"/>
        <v>636</v>
      </c>
      <c r="B657">
        <f>Summary!$E$44*(A657-0.5)</f>
        <v>5719.5</v>
      </c>
      <c r="C657" s="1">
        <f>IF(Summary!E$41=1,0,Summary!$E$31*(Summary!$E$41)*(1-Summary!$E$41)^$A656)</f>
        <v>3.7225559249792251E-63</v>
      </c>
      <c r="D657" s="1" t="str">
        <f>IF(A657&gt;Summary!$E$45,"",C657)</f>
        <v/>
      </c>
    </row>
    <row r="658" spans="1:4">
      <c r="A658">
        <f t="shared" si="126"/>
        <v>637</v>
      </c>
      <c r="B658">
        <f>Summary!$E$44*(A658-0.5)</f>
        <v>5728.5</v>
      </c>
      <c r="C658" s="1">
        <f>IF(Summary!E$41=1,0,Summary!$E$31*(Summary!$E$41)*(1-Summary!$E$41)^$A657)</f>
        <v>2.9780447399833815E-63</v>
      </c>
      <c r="D658" s="1" t="str">
        <f>IF(A658&gt;Summary!$E$45,"",C658)</f>
        <v/>
      </c>
    </row>
    <row r="659" spans="1:4">
      <c r="A659">
        <f t="shared" si="126"/>
        <v>638</v>
      </c>
      <c r="B659">
        <f>Summary!$E$44*(A659-0.5)</f>
        <v>5737.5</v>
      </c>
      <c r="C659" s="1">
        <f>IF(Summary!E$41=1,0,Summary!$E$31*(Summary!$E$41)*(1-Summary!$E$41)^$A658)</f>
        <v>2.382435791986705E-63</v>
      </c>
      <c r="D659" s="1" t="str">
        <f>IF(A659&gt;Summary!$E$45,"",C659)</f>
        <v/>
      </c>
    </row>
    <row r="660" spans="1:4">
      <c r="A660">
        <f t="shared" si="126"/>
        <v>639</v>
      </c>
      <c r="B660">
        <f>Summary!$E$44*(A660-0.5)</f>
        <v>5746.5</v>
      </c>
      <c r="C660" s="1">
        <f>IF(Summary!E$41=1,0,Summary!$E$31*(Summary!$E$41)*(1-Summary!$E$41)^$A659)</f>
        <v>1.9059486335893637E-63</v>
      </c>
      <c r="D660" s="1" t="str">
        <f>IF(A660&gt;Summary!$E$45,"",C660)</f>
        <v/>
      </c>
    </row>
    <row r="661" spans="1:4">
      <c r="A661">
        <f t="shared" si="126"/>
        <v>640</v>
      </c>
      <c r="B661">
        <f>Summary!$E$44*(A661-0.5)</f>
        <v>5755.5</v>
      </c>
      <c r="C661" s="1">
        <f>IF(Summary!E$41=1,0,Summary!$E$31*(Summary!$E$41)*(1-Summary!$E$41)^$A660)</f>
        <v>1.5247589068714915E-63</v>
      </c>
      <c r="D661" s="1" t="str">
        <f>IF(A661&gt;Summary!$E$45,"",C661)</f>
        <v/>
      </c>
    </row>
    <row r="662" spans="1:4">
      <c r="A662">
        <f t="shared" si="126"/>
        <v>641</v>
      </c>
      <c r="B662">
        <f>Summary!$E$44*(A662-0.5)</f>
        <v>5764.5</v>
      </c>
      <c r="C662" s="1">
        <f>IF(Summary!E$41=1,0,Summary!$E$31*(Summary!$E$41)*(1-Summary!$E$41)^$A661)</f>
        <v>1.2198071254971933E-63</v>
      </c>
      <c r="D662" s="1" t="str">
        <f>IF(A662&gt;Summary!$E$45,"",C662)</f>
        <v/>
      </c>
    </row>
    <row r="663" spans="1:4">
      <c r="A663">
        <f t="shared" ref="A663:A726" si="140">A662+1</f>
        <v>642</v>
      </c>
      <c r="B663">
        <f>Summary!$E$44*(A663-0.5)</f>
        <v>5773.5</v>
      </c>
      <c r="C663" s="1">
        <f>IF(Summary!E$41=1,0,Summary!$E$31*(Summary!$E$41)*(1-Summary!$E$41)^$A662)</f>
        <v>9.758457003977546E-64</v>
      </c>
      <c r="D663" s="1" t="str">
        <f>IF(A663&gt;Summary!$E$45,"",C663)</f>
        <v/>
      </c>
    </row>
    <row r="664" spans="1:4">
      <c r="A664">
        <f t="shared" si="140"/>
        <v>643</v>
      </c>
      <c r="B664">
        <f>Summary!$E$44*(A664-0.5)</f>
        <v>5782.5</v>
      </c>
      <c r="C664" s="1">
        <f>IF(Summary!E$41=1,0,Summary!$E$31*(Summary!$E$41)*(1-Summary!$E$41)^$A663)</f>
        <v>7.8067656031820368E-64</v>
      </c>
      <c r="D664" s="1" t="str">
        <f>IF(A664&gt;Summary!$E$45,"",C664)</f>
        <v/>
      </c>
    </row>
    <row r="665" spans="1:4">
      <c r="A665">
        <f t="shared" si="140"/>
        <v>644</v>
      </c>
      <c r="B665">
        <f>Summary!$E$44*(A665-0.5)</f>
        <v>5791.5</v>
      </c>
      <c r="C665" s="1">
        <f>IF(Summary!E$41=1,0,Summary!$E$31*(Summary!$E$41)*(1-Summary!$E$41)^$A664)</f>
        <v>6.2454124825456311E-64</v>
      </c>
      <c r="D665" s="1" t="str">
        <f>IF(A665&gt;Summary!$E$45,"",C665)</f>
        <v/>
      </c>
    </row>
    <row r="666" spans="1:4">
      <c r="A666">
        <f t="shared" si="140"/>
        <v>645</v>
      </c>
      <c r="B666">
        <f>Summary!$E$44*(A666-0.5)</f>
        <v>5800.5</v>
      </c>
      <c r="C666" s="1">
        <f>IF(Summary!E$41=1,0,Summary!$E$31*(Summary!$E$41)*(1-Summary!$E$41)^$A665)</f>
        <v>4.9963299860365061E-64</v>
      </c>
      <c r="D666" s="1" t="str">
        <f>IF(A666&gt;Summary!$E$45,"",C666)</f>
        <v/>
      </c>
    </row>
    <row r="667" spans="1:4">
      <c r="A667">
        <f t="shared" si="140"/>
        <v>646</v>
      </c>
      <c r="B667">
        <f>Summary!$E$44*(A667-0.5)</f>
        <v>5809.5</v>
      </c>
      <c r="C667" s="1">
        <f>IF(Summary!E$41=1,0,Summary!$E$31*(Summary!$E$41)*(1-Summary!$E$41)^$A666)</f>
        <v>3.9970639888292047E-64</v>
      </c>
      <c r="D667" s="1" t="str">
        <f>IF(A667&gt;Summary!$E$45,"",C667)</f>
        <v/>
      </c>
    </row>
    <row r="668" spans="1:4">
      <c r="A668">
        <f t="shared" si="140"/>
        <v>647</v>
      </c>
      <c r="B668">
        <f>Summary!$E$44*(A668-0.5)</f>
        <v>5818.5</v>
      </c>
      <c r="C668" s="1">
        <f>IF(Summary!E$41=1,0,Summary!$E$31*(Summary!$E$41)*(1-Summary!$E$41)^$A667)</f>
        <v>3.1976511910633639E-64</v>
      </c>
      <c r="D668" s="1" t="str">
        <f>IF(A668&gt;Summary!$E$45,"",C668)</f>
        <v/>
      </c>
    </row>
    <row r="669" spans="1:4">
      <c r="A669">
        <f t="shared" si="140"/>
        <v>648</v>
      </c>
      <c r="B669">
        <f>Summary!$E$44*(A669-0.5)</f>
        <v>5827.5</v>
      </c>
      <c r="C669" s="1">
        <f>IF(Summary!E$41=1,0,Summary!$E$31*(Summary!$E$41)*(1-Summary!$E$41)^$A668)</f>
        <v>2.5581209528506917E-64</v>
      </c>
      <c r="D669" s="1" t="str">
        <f>IF(A669&gt;Summary!$E$45,"",C669)</f>
        <v/>
      </c>
    </row>
    <row r="670" spans="1:4">
      <c r="A670">
        <f t="shared" si="140"/>
        <v>649</v>
      </c>
      <c r="B670">
        <f>Summary!$E$44*(A670-0.5)</f>
        <v>5836.5</v>
      </c>
      <c r="C670" s="1">
        <f>IF(Summary!E$41=1,0,Summary!$E$31*(Summary!$E$41)*(1-Summary!$E$41)^$A669)</f>
        <v>2.0464967622805538E-64</v>
      </c>
      <c r="D670" s="1" t="str">
        <f>IF(A670&gt;Summary!$E$45,"",C670)</f>
        <v/>
      </c>
    </row>
    <row r="671" spans="1:4">
      <c r="A671">
        <f t="shared" si="140"/>
        <v>650</v>
      </c>
      <c r="B671">
        <f>Summary!$E$44*(A671-0.5)</f>
        <v>5845.5</v>
      </c>
      <c r="C671" s="1">
        <f>IF(Summary!E$41=1,0,Summary!$E$31*(Summary!$E$41)*(1-Summary!$E$41)^$A670)</f>
        <v>1.6371974098244427E-64</v>
      </c>
      <c r="D671" s="1" t="str">
        <f>IF(A671&gt;Summary!$E$45,"",C671)</f>
        <v/>
      </c>
    </row>
    <row r="672" spans="1:4">
      <c r="A672">
        <f t="shared" si="140"/>
        <v>651</v>
      </c>
      <c r="B672">
        <f>Summary!$E$44*(A672-0.5)</f>
        <v>5854.5</v>
      </c>
      <c r="C672" s="1">
        <f>IF(Summary!E$41=1,0,Summary!$E$31*(Summary!$E$41)*(1-Summary!$E$41)^$A671)</f>
        <v>1.3097579278595545E-64</v>
      </c>
      <c r="D672" s="1" t="str">
        <f>IF(A672&gt;Summary!$E$45,"",C672)</f>
        <v/>
      </c>
    </row>
    <row r="673" spans="1:4">
      <c r="A673">
        <f t="shared" si="140"/>
        <v>652</v>
      </c>
      <c r="B673">
        <f>Summary!$E$44*(A673-0.5)</f>
        <v>5863.5</v>
      </c>
      <c r="C673" s="1">
        <f>IF(Summary!E$41=1,0,Summary!$E$31*(Summary!$E$41)*(1-Summary!$E$41)^$A672)</f>
        <v>1.0478063422876434E-64</v>
      </c>
      <c r="D673" s="1" t="str">
        <f>IF(A673&gt;Summary!$E$45,"",C673)</f>
        <v/>
      </c>
    </row>
    <row r="674" spans="1:4">
      <c r="A674">
        <f t="shared" si="140"/>
        <v>653</v>
      </c>
      <c r="B674">
        <f>Summary!$E$44*(A674-0.5)</f>
        <v>5872.5</v>
      </c>
      <c r="C674" s="1">
        <f>IF(Summary!E$41=1,0,Summary!$E$31*(Summary!$E$41)*(1-Summary!$E$41)^$A673)</f>
        <v>8.382450738301152E-65</v>
      </c>
      <c r="D674" s="1" t="str">
        <f>IF(A674&gt;Summary!$E$45,"",C674)</f>
        <v/>
      </c>
    </row>
    <row r="675" spans="1:4">
      <c r="A675">
        <f t="shared" si="140"/>
        <v>654</v>
      </c>
      <c r="B675">
        <f>Summary!$E$44*(A675-0.5)</f>
        <v>5881.5</v>
      </c>
      <c r="C675" s="1">
        <f>IF(Summary!E$41=1,0,Summary!$E$31*(Summary!$E$41)*(1-Summary!$E$41)^$A674)</f>
        <v>6.7059605906409218E-65</v>
      </c>
      <c r="D675" s="1" t="str">
        <f>IF(A675&gt;Summary!$E$45,"",C675)</f>
        <v/>
      </c>
    </row>
    <row r="676" spans="1:4">
      <c r="A676">
        <f t="shared" si="140"/>
        <v>655</v>
      </c>
      <c r="B676">
        <f>Summary!$E$44*(A676-0.5)</f>
        <v>5890.5</v>
      </c>
      <c r="C676" s="1">
        <f>IF(Summary!E$41=1,0,Summary!$E$31*(Summary!$E$41)*(1-Summary!$E$41)^$A675)</f>
        <v>5.3647684725127371E-65</v>
      </c>
      <c r="D676" s="1" t="str">
        <f>IF(A676&gt;Summary!$E$45,"",C676)</f>
        <v/>
      </c>
    </row>
    <row r="677" spans="1:4">
      <c r="A677">
        <f t="shared" si="140"/>
        <v>656</v>
      </c>
      <c r="B677">
        <f>Summary!$E$44*(A677-0.5)</f>
        <v>5899.5</v>
      </c>
      <c r="C677" s="1">
        <f>IF(Summary!E$41=1,0,Summary!$E$31*(Summary!$E$41)*(1-Summary!$E$41)^$A676)</f>
        <v>4.2918147780101905E-65</v>
      </c>
      <c r="D677" s="1" t="str">
        <f>IF(A677&gt;Summary!$E$45,"",C677)</f>
        <v/>
      </c>
    </row>
    <row r="678" spans="1:4">
      <c r="A678">
        <f t="shared" si="140"/>
        <v>657</v>
      </c>
      <c r="B678">
        <f>Summary!$E$44*(A678-0.5)</f>
        <v>5908.5</v>
      </c>
      <c r="C678" s="1">
        <f>IF(Summary!E$41=1,0,Summary!$E$31*(Summary!$E$41)*(1-Summary!$E$41)^$A677)</f>
        <v>3.4334518224081528E-65</v>
      </c>
      <c r="D678" s="1" t="str">
        <f>IF(A678&gt;Summary!$E$45,"",C678)</f>
        <v/>
      </c>
    </row>
    <row r="679" spans="1:4">
      <c r="A679">
        <f t="shared" si="140"/>
        <v>658</v>
      </c>
      <c r="B679">
        <f>Summary!$E$44*(A679-0.5)</f>
        <v>5917.5</v>
      </c>
      <c r="C679" s="1">
        <f>IF(Summary!E$41=1,0,Summary!$E$31*(Summary!$E$41)*(1-Summary!$E$41)^$A678)</f>
        <v>2.7467614579265225E-65</v>
      </c>
      <c r="D679" s="1" t="str">
        <f>IF(A679&gt;Summary!$E$45,"",C679)</f>
        <v/>
      </c>
    </row>
    <row r="680" spans="1:4">
      <c r="A680">
        <f t="shared" si="140"/>
        <v>659</v>
      </c>
      <c r="B680">
        <f>Summary!$E$44*(A680-0.5)</f>
        <v>5926.5</v>
      </c>
      <c r="C680" s="1">
        <f>IF(Summary!E$41=1,0,Summary!$E$31*(Summary!$E$41)*(1-Summary!$E$41)^$A679)</f>
        <v>2.197409166341218E-65</v>
      </c>
      <c r="D680" s="1" t="str">
        <f>IF(A680&gt;Summary!$E$45,"",C680)</f>
        <v/>
      </c>
    </row>
    <row r="681" spans="1:4">
      <c r="A681">
        <f t="shared" si="140"/>
        <v>660</v>
      </c>
      <c r="B681">
        <f>Summary!$E$44*(A681-0.5)</f>
        <v>5935.5</v>
      </c>
      <c r="C681" s="1">
        <f>IF(Summary!E$41=1,0,Summary!$E$31*(Summary!$E$41)*(1-Summary!$E$41)^$A680)</f>
        <v>1.7579273330729746E-65</v>
      </c>
      <c r="D681" s="1" t="str">
        <f>IF(A681&gt;Summary!$E$45,"",C681)</f>
        <v/>
      </c>
    </row>
    <row r="682" spans="1:4">
      <c r="A682">
        <f t="shared" si="140"/>
        <v>661</v>
      </c>
      <c r="B682">
        <f>Summary!$E$44*(A682-0.5)</f>
        <v>5944.5</v>
      </c>
      <c r="C682" s="1">
        <f>IF(Summary!E$41=1,0,Summary!$E$31*(Summary!$E$41)*(1-Summary!$E$41)^$A681)</f>
        <v>1.40634186645838E-65</v>
      </c>
      <c r="D682" s="1" t="str">
        <f>IF(A682&gt;Summary!$E$45,"",C682)</f>
        <v/>
      </c>
    </row>
    <row r="683" spans="1:4">
      <c r="A683">
        <f t="shared" si="140"/>
        <v>662</v>
      </c>
      <c r="B683">
        <f>Summary!$E$44*(A683-0.5)</f>
        <v>5953.5</v>
      </c>
      <c r="C683" s="1">
        <f>IF(Summary!E$41=1,0,Summary!$E$31*(Summary!$E$41)*(1-Summary!$E$41)^$A682)</f>
        <v>1.125073493166704E-65</v>
      </c>
      <c r="D683" s="1" t="str">
        <f>IF(A683&gt;Summary!$E$45,"",C683)</f>
        <v/>
      </c>
    </row>
    <row r="684" spans="1:4">
      <c r="A684">
        <f t="shared" si="140"/>
        <v>663</v>
      </c>
      <c r="B684">
        <f>Summary!$E$44*(A684-0.5)</f>
        <v>5962.5</v>
      </c>
      <c r="C684" s="1">
        <f>IF(Summary!E$41=1,0,Summary!$E$31*(Summary!$E$41)*(1-Summary!$E$41)^$A683)</f>
        <v>9.0005879453336325E-66</v>
      </c>
      <c r="D684" s="1" t="str">
        <f>IF(A684&gt;Summary!$E$45,"",C684)</f>
        <v/>
      </c>
    </row>
    <row r="685" spans="1:4">
      <c r="A685">
        <f t="shared" si="140"/>
        <v>664</v>
      </c>
      <c r="B685">
        <f>Summary!$E$44*(A685-0.5)</f>
        <v>5971.5</v>
      </c>
      <c r="C685" s="1">
        <f>IF(Summary!E$41=1,0,Summary!$E$31*(Summary!$E$41)*(1-Summary!$E$41)^$A684)</f>
        <v>7.2004703562669075E-66</v>
      </c>
      <c r="D685" s="1" t="str">
        <f>IF(A685&gt;Summary!$E$45,"",C685)</f>
        <v/>
      </c>
    </row>
    <row r="686" spans="1:4">
      <c r="A686">
        <f t="shared" si="140"/>
        <v>665</v>
      </c>
      <c r="B686">
        <f>Summary!$E$44*(A686-0.5)</f>
        <v>5980.5</v>
      </c>
      <c r="C686" s="1">
        <f>IF(Summary!E$41=1,0,Summary!$E$31*(Summary!$E$41)*(1-Summary!$E$41)^$A685)</f>
        <v>5.760376285013526E-66</v>
      </c>
      <c r="D686" s="1" t="str">
        <f>IF(A686&gt;Summary!$E$45,"",C686)</f>
        <v/>
      </c>
    </row>
    <row r="687" spans="1:4">
      <c r="A687">
        <f t="shared" si="140"/>
        <v>666</v>
      </c>
      <c r="B687">
        <f>Summary!$E$44*(A687-0.5)</f>
        <v>5989.5</v>
      </c>
      <c r="C687" s="1">
        <f>IF(Summary!E$41=1,0,Summary!$E$31*(Summary!$E$41)*(1-Summary!$E$41)^$A686)</f>
        <v>4.6083010280108217E-66</v>
      </c>
      <c r="D687" s="1" t="str">
        <f>IF(A687&gt;Summary!$E$45,"",C687)</f>
        <v/>
      </c>
    </row>
    <row r="688" spans="1:4">
      <c r="A688">
        <f t="shared" si="140"/>
        <v>667</v>
      </c>
      <c r="B688">
        <f>Summary!$E$44*(A688-0.5)</f>
        <v>5998.5</v>
      </c>
      <c r="C688" s="1">
        <f>IF(Summary!E$41=1,0,Summary!$E$31*(Summary!$E$41)*(1-Summary!$E$41)^$A687)</f>
        <v>3.6866408224086582E-66</v>
      </c>
      <c r="D688" s="1" t="str">
        <f>IF(A688&gt;Summary!$E$45,"",C688)</f>
        <v/>
      </c>
    </row>
    <row r="689" spans="1:4">
      <c r="A689">
        <f t="shared" si="140"/>
        <v>668</v>
      </c>
      <c r="B689">
        <f>Summary!$E$44*(A689-0.5)</f>
        <v>6007.5</v>
      </c>
      <c r="C689" s="1">
        <f>IF(Summary!E$41=1,0,Summary!$E$31*(Summary!$E$41)*(1-Summary!$E$41)^$A688)</f>
        <v>2.9493126579269261E-66</v>
      </c>
      <c r="D689" s="1" t="str">
        <f>IF(A689&gt;Summary!$E$45,"",C689)</f>
        <v/>
      </c>
    </row>
    <row r="690" spans="1:4">
      <c r="A690">
        <f t="shared" si="140"/>
        <v>669</v>
      </c>
      <c r="B690">
        <f>Summary!$E$44*(A690-0.5)</f>
        <v>6016.5</v>
      </c>
      <c r="C690" s="1">
        <f>IF(Summary!E$41=1,0,Summary!$E$31*(Summary!$E$41)*(1-Summary!$E$41)^$A689)</f>
        <v>2.3594501263415419E-66</v>
      </c>
      <c r="D690" s="1" t="str">
        <f>IF(A690&gt;Summary!$E$45,"",C690)</f>
        <v/>
      </c>
    </row>
    <row r="691" spans="1:4">
      <c r="A691">
        <f t="shared" si="140"/>
        <v>670</v>
      </c>
      <c r="B691">
        <f>Summary!$E$44*(A691-0.5)</f>
        <v>6025.5</v>
      </c>
      <c r="C691" s="1">
        <f>IF(Summary!E$41=1,0,Summary!$E$31*(Summary!$E$41)*(1-Summary!$E$41)^$A690)</f>
        <v>1.8875601010732336E-66</v>
      </c>
      <c r="D691" s="1" t="str">
        <f>IF(A691&gt;Summary!$E$45,"",C691)</f>
        <v/>
      </c>
    </row>
    <row r="692" spans="1:4">
      <c r="A692">
        <f t="shared" si="140"/>
        <v>671</v>
      </c>
      <c r="B692">
        <f>Summary!$E$44*(A692-0.5)</f>
        <v>6034.5</v>
      </c>
      <c r="C692" s="1">
        <f>IF(Summary!E$41=1,0,Summary!$E$31*(Summary!$E$41)*(1-Summary!$E$41)^$A691)</f>
        <v>1.5100480808585867E-66</v>
      </c>
      <c r="D692" s="1" t="str">
        <f>IF(A692&gt;Summary!$E$45,"",C692)</f>
        <v/>
      </c>
    </row>
    <row r="693" spans="1:4">
      <c r="A693">
        <f t="shared" si="140"/>
        <v>672</v>
      </c>
      <c r="B693">
        <f>Summary!$E$44*(A693-0.5)</f>
        <v>6043.5</v>
      </c>
      <c r="C693" s="1">
        <f>IF(Summary!E$41=1,0,Summary!$E$31*(Summary!$E$41)*(1-Summary!$E$41)^$A692)</f>
        <v>1.2080384646868698E-66</v>
      </c>
      <c r="D693" s="1" t="str">
        <f>IF(A693&gt;Summary!$E$45,"",C693)</f>
        <v/>
      </c>
    </row>
    <row r="694" spans="1:4">
      <c r="A694">
        <f t="shared" si="140"/>
        <v>673</v>
      </c>
      <c r="B694">
        <f>Summary!$E$44*(A694-0.5)</f>
        <v>6052.5</v>
      </c>
      <c r="C694" s="1">
        <f>IF(Summary!E$41=1,0,Summary!$E$31*(Summary!$E$41)*(1-Summary!$E$41)^$A693)</f>
        <v>9.6643077174949589E-67</v>
      </c>
      <c r="D694" s="1" t="str">
        <f>IF(A694&gt;Summary!$E$45,"",C694)</f>
        <v/>
      </c>
    </row>
    <row r="695" spans="1:4">
      <c r="A695">
        <f t="shared" si="140"/>
        <v>674</v>
      </c>
      <c r="B695">
        <f>Summary!$E$44*(A695-0.5)</f>
        <v>6061.5</v>
      </c>
      <c r="C695" s="1">
        <f>IF(Summary!E$41=1,0,Summary!$E$31*(Summary!$E$41)*(1-Summary!$E$41)^$A694)</f>
        <v>7.7314461739959671E-67</v>
      </c>
      <c r="D695" s="1" t="str">
        <f>IF(A695&gt;Summary!$E$45,"",C695)</f>
        <v/>
      </c>
    </row>
    <row r="696" spans="1:4">
      <c r="A696">
        <f t="shared" si="140"/>
        <v>675</v>
      </c>
      <c r="B696">
        <f>Summary!$E$44*(A696-0.5)</f>
        <v>6070.5</v>
      </c>
      <c r="C696" s="1">
        <f>IF(Summary!E$41=1,0,Summary!$E$31*(Summary!$E$41)*(1-Summary!$E$41)^$A695)</f>
        <v>6.1851569391967763E-67</v>
      </c>
      <c r="D696" s="1" t="str">
        <f>IF(A696&gt;Summary!$E$45,"",C696)</f>
        <v/>
      </c>
    </row>
    <row r="697" spans="1:4">
      <c r="A697">
        <f t="shared" si="140"/>
        <v>676</v>
      </c>
      <c r="B697">
        <f>Summary!$E$44*(A697-0.5)</f>
        <v>6079.5</v>
      </c>
      <c r="C697" s="1">
        <f>IF(Summary!E$41=1,0,Summary!$E$31*(Summary!$E$41)*(1-Summary!$E$41)^$A696)</f>
        <v>4.94812555135742E-67</v>
      </c>
      <c r="D697" s="1" t="str">
        <f>IF(A697&gt;Summary!$E$45,"",C697)</f>
        <v/>
      </c>
    </row>
    <row r="698" spans="1:4">
      <c r="A698">
        <f t="shared" si="140"/>
        <v>677</v>
      </c>
      <c r="B698">
        <f>Summary!$E$44*(A698-0.5)</f>
        <v>6088.5</v>
      </c>
      <c r="C698" s="1">
        <f>IF(Summary!E$41=1,0,Summary!$E$31*(Summary!$E$41)*(1-Summary!$E$41)^$A697)</f>
        <v>3.9585004410859373E-67</v>
      </c>
      <c r="D698" s="1" t="str">
        <f>IF(A698&gt;Summary!$E$45,"",C698)</f>
        <v/>
      </c>
    </row>
    <row r="699" spans="1:4">
      <c r="A699">
        <f t="shared" si="140"/>
        <v>678</v>
      </c>
      <c r="B699">
        <f>Summary!$E$44*(A699-0.5)</f>
        <v>6097.5</v>
      </c>
      <c r="C699" s="1">
        <f>IF(Summary!E$41=1,0,Summary!$E$31*(Summary!$E$41)*(1-Summary!$E$41)^$A698)</f>
        <v>3.1668003528687501E-67</v>
      </c>
      <c r="D699" s="1" t="str">
        <f>IF(A699&gt;Summary!$E$45,"",C699)</f>
        <v/>
      </c>
    </row>
    <row r="700" spans="1:4">
      <c r="A700">
        <f t="shared" si="140"/>
        <v>679</v>
      </c>
      <c r="B700">
        <f>Summary!$E$44*(A700-0.5)</f>
        <v>6106.5</v>
      </c>
      <c r="C700" s="1">
        <f>IF(Summary!E$41=1,0,Summary!$E$31*(Summary!$E$41)*(1-Summary!$E$41)^$A699)</f>
        <v>2.533440282295E-67</v>
      </c>
      <c r="D700" s="1" t="str">
        <f>IF(A700&gt;Summary!$E$45,"",C700)</f>
        <v/>
      </c>
    </row>
    <row r="701" spans="1:4">
      <c r="A701">
        <f t="shared" si="140"/>
        <v>680</v>
      </c>
      <c r="B701">
        <f>Summary!$E$44*(A701-0.5)</f>
        <v>6115.5</v>
      </c>
      <c r="C701" s="1">
        <f>IF(Summary!E$41=1,0,Summary!$E$31*(Summary!$E$41)*(1-Summary!$E$41)^$A700)</f>
        <v>2.0267522258360002E-67</v>
      </c>
      <c r="D701" s="1" t="str">
        <f>IF(A701&gt;Summary!$E$45,"",C701)</f>
        <v/>
      </c>
    </row>
    <row r="702" spans="1:4">
      <c r="A702">
        <f t="shared" si="140"/>
        <v>681</v>
      </c>
      <c r="B702">
        <f>Summary!$E$44*(A702-0.5)</f>
        <v>6124.5</v>
      </c>
      <c r="C702" s="1">
        <f>IF(Summary!E$41=1,0,Summary!$E$31*(Summary!$E$41)*(1-Summary!$E$41)^$A701)</f>
        <v>1.6214017806688007E-67</v>
      </c>
      <c r="D702" s="1" t="str">
        <f>IF(A702&gt;Summary!$E$45,"",C702)</f>
        <v/>
      </c>
    </row>
    <row r="703" spans="1:4">
      <c r="A703">
        <f t="shared" si="140"/>
        <v>682</v>
      </c>
      <c r="B703">
        <f>Summary!$E$44*(A703-0.5)</f>
        <v>6133.5</v>
      </c>
      <c r="C703" s="1">
        <f>IF(Summary!E$41=1,0,Summary!$E$31*(Summary!$E$41)*(1-Summary!$E$41)^$A702)</f>
        <v>1.2971214245350404E-67</v>
      </c>
      <c r="D703" s="1" t="str">
        <f>IF(A703&gt;Summary!$E$45,"",C703)</f>
        <v/>
      </c>
    </row>
    <row r="704" spans="1:4">
      <c r="A704">
        <f t="shared" si="140"/>
        <v>683</v>
      </c>
      <c r="B704">
        <f>Summary!$E$44*(A704-0.5)</f>
        <v>6142.5</v>
      </c>
      <c r="C704" s="1">
        <f>IF(Summary!E$41=1,0,Summary!$E$31*(Summary!$E$41)*(1-Summary!$E$41)^$A703)</f>
        <v>1.0376971396280324E-67</v>
      </c>
      <c r="D704" s="1" t="str">
        <f>IF(A704&gt;Summary!$E$45,"",C704)</f>
        <v/>
      </c>
    </row>
    <row r="705" spans="1:4">
      <c r="A705">
        <f t="shared" si="140"/>
        <v>684</v>
      </c>
      <c r="B705">
        <f>Summary!$E$44*(A705-0.5)</f>
        <v>6151.5</v>
      </c>
      <c r="C705" s="1">
        <f>IF(Summary!E$41=1,0,Summary!$E$31*(Summary!$E$41)*(1-Summary!$E$41)^$A704)</f>
        <v>8.30157711702426E-68</v>
      </c>
      <c r="D705" s="1" t="str">
        <f>IF(A705&gt;Summary!$E$45,"",C705)</f>
        <v/>
      </c>
    </row>
    <row r="706" spans="1:4">
      <c r="A706">
        <f t="shared" si="140"/>
        <v>685</v>
      </c>
      <c r="B706">
        <f>Summary!$E$44*(A706-0.5)</f>
        <v>6160.5</v>
      </c>
      <c r="C706" s="1">
        <f>IF(Summary!E$41=1,0,Summary!$E$31*(Summary!$E$41)*(1-Summary!$E$41)^$A705)</f>
        <v>6.641261693619411E-68</v>
      </c>
      <c r="D706" s="1" t="str">
        <f>IF(A706&gt;Summary!$E$45,"",C706)</f>
        <v/>
      </c>
    </row>
    <row r="707" spans="1:4">
      <c r="A707">
        <f t="shared" si="140"/>
        <v>686</v>
      </c>
      <c r="B707">
        <f>Summary!$E$44*(A707-0.5)</f>
        <v>6169.5</v>
      </c>
      <c r="C707" s="1">
        <f>IF(Summary!E$41=1,0,Summary!$E$31*(Summary!$E$41)*(1-Summary!$E$41)^$A706)</f>
        <v>5.3130093548955286E-68</v>
      </c>
      <c r="D707" s="1" t="str">
        <f>IF(A707&gt;Summary!$E$45,"",C707)</f>
        <v/>
      </c>
    </row>
    <row r="708" spans="1:4">
      <c r="A708">
        <f t="shared" si="140"/>
        <v>687</v>
      </c>
      <c r="B708">
        <f>Summary!$E$44*(A708-0.5)</f>
        <v>6178.5</v>
      </c>
      <c r="C708" s="1">
        <f>IF(Summary!E$41=1,0,Summary!$E$31*(Summary!$E$41)*(1-Summary!$E$41)^$A707)</f>
        <v>4.2504074839164229E-68</v>
      </c>
      <c r="D708" s="1" t="str">
        <f>IF(A708&gt;Summary!$E$45,"",C708)</f>
        <v/>
      </c>
    </row>
    <row r="709" spans="1:4">
      <c r="A709">
        <f t="shared" si="140"/>
        <v>688</v>
      </c>
      <c r="B709">
        <f>Summary!$E$44*(A709-0.5)</f>
        <v>6187.5</v>
      </c>
      <c r="C709" s="1">
        <f>IF(Summary!E$41=1,0,Summary!$E$31*(Summary!$E$41)*(1-Summary!$E$41)^$A708)</f>
        <v>3.4003259871331385E-68</v>
      </c>
      <c r="D709" s="1" t="str">
        <f>IF(A709&gt;Summary!$E$45,"",C709)</f>
        <v/>
      </c>
    </row>
    <row r="710" spans="1:4">
      <c r="A710">
        <f t="shared" si="140"/>
        <v>689</v>
      </c>
      <c r="B710">
        <f>Summary!$E$44*(A710-0.5)</f>
        <v>6196.5</v>
      </c>
      <c r="C710" s="1">
        <f>IF(Summary!E$41=1,0,Summary!$E$31*(Summary!$E$41)*(1-Summary!$E$41)^$A709)</f>
        <v>2.7202607897065109E-68</v>
      </c>
      <c r="D710" s="1" t="str">
        <f>IF(A710&gt;Summary!$E$45,"",C710)</f>
        <v/>
      </c>
    </row>
    <row r="711" spans="1:4">
      <c r="A711">
        <f t="shared" si="140"/>
        <v>690</v>
      </c>
      <c r="B711">
        <f>Summary!$E$44*(A711-0.5)</f>
        <v>6205.5</v>
      </c>
      <c r="C711" s="1">
        <f>IF(Summary!E$41=1,0,Summary!$E$31*(Summary!$E$41)*(1-Summary!$E$41)^$A710)</f>
        <v>2.1762086317652093E-68</v>
      </c>
      <c r="D711" s="1" t="str">
        <f>IF(A711&gt;Summary!$E$45,"",C711)</f>
        <v/>
      </c>
    </row>
    <row r="712" spans="1:4">
      <c r="A712">
        <f t="shared" si="140"/>
        <v>691</v>
      </c>
      <c r="B712">
        <f>Summary!$E$44*(A712-0.5)</f>
        <v>6214.5</v>
      </c>
      <c r="C712" s="1">
        <f>IF(Summary!E$41=1,0,Summary!$E$31*(Summary!$E$41)*(1-Summary!$E$41)^$A711)</f>
        <v>1.7409669054121674E-68</v>
      </c>
      <c r="D712" s="1" t="str">
        <f>IF(A712&gt;Summary!$E$45,"",C712)</f>
        <v/>
      </c>
    </row>
    <row r="713" spans="1:4">
      <c r="A713">
        <f t="shared" si="140"/>
        <v>692</v>
      </c>
      <c r="B713">
        <f>Summary!$E$44*(A713-0.5)</f>
        <v>6223.5</v>
      </c>
      <c r="C713" s="1">
        <f>IF(Summary!E$41=1,0,Summary!$E$31*(Summary!$E$41)*(1-Summary!$E$41)^$A712)</f>
        <v>1.392773524329734E-68</v>
      </c>
      <c r="D713" s="1" t="str">
        <f>IF(A713&gt;Summary!$E$45,"",C713)</f>
        <v/>
      </c>
    </row>
    <row r="714" spans="1:4">
      <c r="A714">
        <f t="shared" si="140"/>
        <v>693</v>
      </c>
      <c r="B714">
        <f>Summary!$E$44*(A714-0.5)</f>
        <v>6232.5</v>
      </c>
      <c r="C714" s="1">
        <f>IF(Summary!E$41=1,0,Summary!$E$31*(Summary!$E$41)*(1-Summary!$E$41)^$A713)</f>
        <v>1.1142188194637875E-68</v>
      </c>
      <c r="D714" s="1" t="str">
        <f>IF(A714&gt;Summary!$E$45,"",C714)</f>
        <v/>
      </c>
    </row>
    <row r="715" spans="1:4">
      <c r="A715">
        <f t="shared" si="140"/>
        <v>694</v>
      </c>
      <c r="B715">
        <f>Summary!$E$44*(A715-0.5)</f>
        <v>6241.5</v>
      </c>
      <c r="C715" s="1">
        <f>IF(Summary!E$41=1,0,Summary!$E$31*(Summary!$E$41)*(1-Summary!$E$41)^$A714)</f>
        <v>8.9137505557103024E-69</v>
      </c>
      <c r="D715" s="1" t="str">
        <f>IF(A715&gt;Summary!$E$45,"",C715)</f>
        <v/>
      </c>
    </row>
    <row r="716" spans="1:4">
      <c r="A716">
        <f t="shared" si="140"/>
        <v>695</v>
      </c>
      <c r="B716">
        <f>Summary!$E$44*(A716-0.5)</f>
        <v>6250.5</v>
      </c>
      <c r="C716" s="1">
        <f>IF(Summary!E$41=1,0,Summary!$E$31*(Summary!$E$41)*(1-Summary!$E$41)^$A715)</f>
        <v>7.1310004445682419E-69</v>
      </c>
      <c r="D716" s="1" t="str">
        <f>IF(A716&gt;Summary!$E$45,"",C716)</f>
        <v/>
      </c>
    </row>
    <row r="717" spans="1:4">
      <c r="A717">
        <f t="shared" si="140"/>
        <v>696</v>
      </c>
      <c r="B717">
        <f>Summary!$E$44*(A717-0.5)</f>
        <v>6259.5</v>
      </c>
      <c r="C717" s="1">
        <f>IF(Summary!E$41=1,0,Summary!$E$31*(Summary!$E$41)*(1-Summary!$E$41)^$A716)</f>
        <v>5.7048003556545933E-69</v>
      </c>
      <c r="D717" s="1" t="str">
        <f>IF(A717&gt;Summary!$E$45,"",C717)</f>
        <v/>
      </c>
    </row>
    <row r="718" spans="1:4">
      <c r="A718">
        <f t="shared" si="140"/>
        <v>697</v>
      </c>
      <c r="B718">
        <f>Summary!$E$44*(A718-0.5)</f>
        <v>6268.5</v>
      </c>
      <c r="C718" s="1">
        <f>IF(Summary!E$41=1,0,Summary!$E$31*(Summary!$E$41)*(1-Summary!$E$41)^$A717)</f>
        <v>4.5638402845236751E-69</v>
      </c>
      <c r="D718" s="1" t="str">
        <f>IF(A718&gt;Summary!$E$45,"",C718)</f>
        <v/>
      </c>
    </row>
    <row r="719" spans="1:4">
      <c r="A719">
        <f t="shared" si="140"/>
        <v>698</v>
      </c>
      <c r="B719">
        <f>Summary!$E$44*(A719-0.5)</f>
        <v>6277.5</v>
      </c>
      <c r="C719" s="1">
        <f>IF(Summary!E$41=1,0,Summary!$E$31*(Summary!$E$41)*(1-Summary!$E$41)^$A718)</f>
        <v>3.6510722276189405E-69</v>
      </c>
      <c r="D719" s="1" t="str">
        <f>IF(A719&gt;Summary!$E$45,"",C719)</f>
        <v/>
      </c>
    </row>
    <row r="720" spans="1:4">
      <c r="A720">
        <f t="shared" si="140"/>
        <v>699</v>
      </c>
      <c r="B720">
        <f>Summary!$E$44*(A720-0.5)</f>
        <v>6286.5</v>
      </c>
      <c r="C720" s="1">
        <f>IF(Summary!E$41=1,0,Summary!$E$31*(Summary!$E$41)*(1-Summary!$E$41)^$A719)</f>
        <v>2.9208577820951526E-69</v>
      </c>
      <c r="D720" s="1" t="str">
        <f>IF(A720&gt;Summary!$E$45,"",C720)</f>
        <v/>
      </c>
    </row>
    <row r="721" spans="1:4">
      <c r="A721">
        <f t="shared" si="140"/>
        <v>700</v>
      </c>
      <c r="B721">
        <f>Summary!$E$44*(A721-0.5)</f>
        <v>6295.5</v>
      </c>
      <c r="C721" s="1">
        <f>IF(Summary!E$41=1,0,Summary!$E$31*(Summary!$E$41)*(1-Summary!$E$41)^$A720)</f>
        <v>2.3366862256761226E-69</v>
      </c>
      <c r="D721" s="1" t="str">
        <f>IF(A721&gt;Summary!$E$45,"",C721)</f>
        <v/>
      </c>
    </row>
    <row r="722" spans="1:4">
      <c r="A722">
        <f t="shared" si="140"/>
        <v>701</v>
      </c>
      <c r="B722">
        <f>Summary!$E$44*(A722-0.5)</f>
        <v>6304.5</v>
      </c>
      <c r="C722" s="1">
        <f>IF(Summary!E$41=1,0,Summary!$E$31*(Summary!$E$41)*(1-Summary!$E$41)^$A721)</f>
        <v>1.8693489805408986E-69</v>
      </c>
      <c r="D722" s="1" t="str">
        <f>IF(A722&gt;Summary!$E$45,"",C722)</f>
        <v/>
      </c>
    </row>
    <row r="723" spans="1:4">
      <c r="A723">
        <f t="shared" si="140"/>
        <v>702</v>
      </c>
      <c r="B723">
        <f>Summary!$E$44*(A723-0.5)</f>
        <v>6313.5</v>
      </c>
      <c r="C723" s="1">
        <f>IF(Summary!E$41=1,0,Summary!$E$31*(Summary!$E$41)*(1-Summary!$E$41)^$A722)</f>
        <v>1.495479184432719E-69</v>
      </c>
      <c r="D723" s="1" t="str">
        <f>IF(A723&gt;Summary!$E$45,"",C723)</f>
        <v/>
      </c>
    </row>
    <row r="724" spans="1:4">
      <c r="A724">
        <f t="shared" si="140"/>
        <v>703</v>
      </c>
      <c r="B724">
        <f>Summary!$E$44*(A724-0.5)</f>
        <v>6322.5</v>
      </c>
      <c r="C724" s="1">
        <f>IF(Summary!E$41=1,0,Summary!$E$31*(Summary!$E$41)*(1-Summary!$E$41)^$A723)</f>
        <v>1.1963833475461749E-69</v>
      </c>
      <c r="D724" s="1" t="str">
        <f>IF(A724&gt;Summary!$E$45,"",C724)</f>
        <v/>
      </c>
    </row>
    <row r="725" spans="1:4">
      <c r="A725">
        <f t="shared" si="140"/>
        <v>704</v>
      </c>
      <c r="B725">
        <f>Summary!$E$44*(A725-0.5)</f>
        <v>6331.5</v>
      </c>
      <c r="C725" s="1">
        <f>IF(Summary!E$41=1,0,Summary!$E$31*(Summary!$E$41)*(1-Summary!$E$41)^$A724)</f>
        <v>9.5710667803694025E-70</v>
      </c>
      <c r="D725" s="1" t="str">
        <f>IF(A725&gt;Summary!$E$45,"",C725)</f>
        <v/>
      </c>
    </row>
    <row r="726" spans="1:4">
      <c r="A726">
        <f t="shared" si="140"/>
        <v>705</v>
      </c>
      <c r="B726">
        <f>Summary!$E$44*(A726-0.5)</f>
        <v>6340.5</v>
      </c>
      <c r="C726" s="1">
        <f>IF(Summary!E$41=1,0,Summary!$E$31*(Summary!$E$41)*(1-Summary!$E$41)^$A725)</f>
        <v>7.6568534242955223E-70</v>
      </c>
      <c r="D726" s="1" t="str">
        <f>IF(A726&gt;Summary!$E$45,"",C726)</f>
        <v/>
      </c>
    </row>
    <row r="727" spans="1:4">
      <c r="A727">
        <f t="shared" ref="A727:A790" si="141">A726+1</f>
        <v>706</v>
      </c>
      <c r="B727">
        <f>Summary!$E$44*(A727-0.5)</f>
        <v>6349.5</v>
      </c>
      <c r="C727" s="1">
        <f>IF(Summary!E$41=1,0,Summary!$E$31*(Summary!$E$41)*(1-Summary!$E$41)^$A726)</f>
        <v>6.1254827394364178E-70</v>
      </c>
      <c r="D727" s="1" t="str">
        <f>IF(A727&gt;Summary!$E$45,"",C727)</f>
        <v/>
      </c>
    </row>
    <row r="728" spans="1:4">
      <c r="A728">
        <f t="shared" si="141"/>
        <v>707</v>
      </c>
      <c r="B728">
        <f>Summary!$E$44*(A728-0.5)</f>
        <v>6358.5</v>
      </c>
      <c r="C728" s="1">
        <f>IF(Summary!E$41=1,0,Summary!$E$31*(Summary!$E$41)*(1-Summary!$E$41)^$A727)</f>
        <v>4.9003861915491357E-70</v>
      </c>
      <c r="D728" s="1" t="str">
        <f>IF(A728&gt;Summary!$E$45,"",C728)</f>
        <v/>
      </c>
    </row>
    <row r="729" spans="1:4">
      <c r="A729">
        <f t="shared" si="141"/>
        <v>708</v>
      </c>
      <c r="B729">
        <f>Summary!$E$44*(A729-0.5)</f>
        <v>6367.5</v>
      </c>
      <c r="C729" s="1">
        <f>IF(Summary!E$41=1,0,Summary!$E$31*(Summary!$E$41)*(1-Summary!$E$41)^$A728)</f>
        <v>3.9203089532393092E-70</v>
      </c>
      <c r="D729" s="1" t="str">
        <f>IF(A729&gt;Summary!$E$45,"",C729)</f>
        <v/>
      </c>
    </row>
    <row r="730" spans="1:4">
      <c r="A730">
        <f t="shared" si="141"/>
        <v>709</v>
      </c>
      <c r="B730">
        <f>Summary!$E$44*(A730-0.5)</f>
        <v>6376.5</v>
      </c>
      <c r="C730" s="1">
        <f>IF(Summary!E$41=1,0,Summary!$E$31*(Summary!$E$41)*(1-Summary!$E$41)^$A729)</f>
        <v>3.1362471625914477E-70</v>
      </c>
      <c r="D730" s="1" t="str">
        <f>IF(A730&gt;Summary!$E$45,"",C730)</f>
        <v/>
      </c>
    </row>
    <row r="731" spans="1:4">
      <c r="A731">
        <f t="shared" si="141"/>
        <v>710</v>
      </c>
      <c r="B731">
        <f>Summary!$E$44*(A731-0.5)</f>
        <v>6385.5</v>
      </c>
      <c r="C731" s="1">
        <f>IF(Summary!E$41=1,0,Summary!$E$31*(Summary!$E$41)*(1-Summary!$E$41)^$A730)</f>
        <v>2.5089977300731583E-70</v>
      </c>
      <c r="D731" s="1" t="str">
        <f>IF(A731&gt;Summary!$E$45,"",C731)</f>
        <v/>
      </c>
    </row>
    <row r="732" spans="1:4">
      <c r="A732">
        <f t="shared" si="141"/>
        <v>711</v>
      </c>
      <c r="B732">
        <f>Summary!$E$44*(A732-0.5)</f>
        <v>6394.5</v>
      </c>
      <c r="C732" s="1">
        <f>IF(Summary!E$41=1,0,Summary!$E$31*(Summary!$E$41)*(1-Summary!$E$41)^$A731)</f>
        <v>2.0071981840585264E-70</v>
      </c>
      <c r="D732" s="1" t="str">
        <f>IF(A732&gt;Summary!$E$45,"",C732)</f>
        <v/>
      </c>
    </row>
    <row r="733" spans="1:4">
      <c r="A733">
        <f t="shared" si="141"/>
        <v>712</v>
      </c>
      <c r="B733">
        <f>Summary!$E$44*(A733-0.5)</f>
        <v>6403.5</v>
      </c>
      <c r="C733" s="1">
        <f>IF(Summary!E$41=1,0,Summary!$E$31*(Summary!$E$41)*(1-Summary!$E$41)^$A732)</f>
        <v>1.6057585472468215E-70</v>
      </c>
      <c r="D733" s="1" t="str">
        <f>IF(A733&gt;Summary!$E$45,"",C733)</f>
        <v/>
      </c>
    </row>
    <row r="734" spans="1:4">
      <c r="A734">
        <f t="shared" si="141"/>
        <v>713</v>
      </c>
      <c r="B734">
        <f>Summary!$E$44*(A734-0.5)</f>
        <v>6412.5</v>
      </c>
      <c r="C734" s="1">
        <f>IF(Summary!E$41=1,0,Summary!$E$31*(Summary!$E$41)*(1-Summary!$E$41)^$A733)</f>
        <v>1.2846068377974574E-70</v>
      </c>
      <c r="D734" s="1" t="str">
        <f>IF(A734&gt;Summary!$E$45,"",C734)</f>
        <v/>
      </c>
    </row>
    <row r="735" spans="1:4">
      <c r="A735">
        <f t="shared" si="141"/>
        <v>714</v>
      </c>
      <c r="B735">
        <f>Summary!$E$44*(A735-0.5)</f>
        <v>6421.5</v>
      </c>
      <c r="C735" s="1">
        <f>IF(Summary!E$41=1,0,Summary!$E$31*(Summary!$E$41)*(1-Summary!$E$41)^$A734)</f>
        <v>1.0276854702379658E-70</v>
      </c>
      <c r="D735" s="1" t="str">
        <f>IF(A735&gt;Summary!$E$45,"",C735)</f>
        <v/>
      </c>
    </row>
    <row r="736" spans="1:4">
      <c r="A736">
        <f t="shared" si="141"/>
        <v>715</v>
      </c>
      <c r="B736">
        <f>Summary!$E$44*(A736-0.5)</f>
        <v>6430.5</v>
      </c>
      <c r="C736" s="1">
        <f>IF(Summary!E$41=1,0,Summary!$E$31*(Summary!$E$41)*(1-Summary!$E$41)^$A735)</f>
        <v>8.2214837619037293E-71</v>
      </c>
      <c r="D736" s="1" t="str">
        <f>IF(A736&gt;Summary!$E$45,"",C736)</f>
        <v/>
      </c>
    </row>
    <row r="737" spans="1:4">
      <c r="A737">
        <f t="shared" si="141"/>
        <v>716</v>
      </c>
      <c r="B737">
        <f>Summary!$E$44*(A737-0.5)</f>
        <v>6439.5</v>
      </c>
      <c r="C737" s="1">
        <f>IF(Summary!E$41=1,0,Summary!$E$31*(Summary!$E$41)*(1-Summary!$E$41)^$A736)</f>
        <v>6.5771870095229828E-71</v>
      </c>
      <c r="D737" s="1" t="str">
        <f>IF(A737&gt;Summary!$E$45,"",C737)</f>
        <v/>
      </c>
    </row>
    <row r="738" spans="1:4">
      <c r="A738">
        <f t="shared" si="141"/>
        <v>717</v>
      </c>
      <c r="B738">
        <f>Summary!$E$44*(A738-0.5)</f>
        <v>6448.5</v>
      </c>
      <c r="C738" s="1">
        <f>IF(Summary!E$41=1,0,Summary!$E$31*(Summary!$E$41)*(1-Summary!$E$41)^$A737)</f>
        <v>5.2617496076183878E-71</v>
      </c>
      <c r="D738" s="1" t="str">
        <f>IF(A738&gt;Summary!$E$45,"",C738)</f>
        <v/>
      </c>
    </row>
    <row r="739" spans="1:4">
      <c r="A739">
        <f t="shared" si="141"/>
        <v>718</v>
      </c>
      <c r="B739">
        <f>Summary!$E$44*(A739-0.5)</f>
        <v>6457.5</v>
      </c>
      <c r="C739" s="1">
        <f>IF(Summary!E$41=1,0,Summary!$E$31*(Summary!$E$41)*(1-Summary!$E$41)^$A738)</f>
        <v>4.2093996860947117E-71</v>
      </c>
      <c r="D739" s="1" t="str">
        <f>IF(A739&gt;Summary!$E$45,"",C739)</f>
        <v/>
      </c>
    </row>
    <row r="740" spans="1:4">
      <c r="A740">
        <f t="shared" si="141"/>
        <v>719</v>
      </c>
      <c r="B740">
        <f>Summary!$E$44*(A740-0.5)</f>
        <v>6466.5</v>
      </c>
      <c r="C740" s="1">
        <f>IF(Summary!E$41=1,0,Summary!$E$31*(Summary!$E$41)*(1-Summary!$E$41)^$A739)</f>
        <v>3.3675197488757686E-71</v>
      </c>
      <c r="D740" s="1" t="str">
        <f>IF(A740&gt;Summary!$E$45,"",C740)</f>
        <v/>
      </c>
    </row>
    <row r="741" spans="1:4">
      <c r="A741">
        <f t="shared" si="141"/>
        <v>720</v>
      </c>
      <c r="B741">
        <f>Summary!$E$44*(A741-0.5)</f>
        <v>6475.5</v>
      </c>
      <c r="C741" s="1">
        <f>IF(Summary!E$41=1,0,Summary!$E$31*(Summary!$E$41)*(1-Summary!$E$41)^$A740)</f>
        <v>2.6940157991006153E-71</v>
      </c>
      <c r="D741" s="1" t="str">
        <f>IF(A741&gt;Summary!$E$45,"",C741)</f>
        <v/>
      </c>
    </row>
    <row r="742" spans="1:4">
      <c r="A742">
        <f t="shared" si="141"/>
        <v>721</v>
      </c>
      <c r="B742">
        <f>Summary!$E$44*(A742-0.5)</f>
        <v>6484.5</v>
      </c>
      <c r="C742" s="1">
        <f>IF(Summary!E$41=1,0,Summary!$E$31*(Summary!$E$41)*(1-Summary!$E$41)^$A741)</f>
        <v>2.1552126392804925E-71</v>
      </c>
      <c r="D742" s="1" t="str">
        <f>IF(A742&gt;Summary!$E$45,"",C742)</f>
        <v/>
      </c>
    </row>
    <row r="743" spans="1:4">
      <c r="A743">
        <f t="shared" si="141"/>
        <v>722</v>
      </c>
      <c r="B743">
        <f>Summary!$E$44*(A743-0.5)</f>
        <v>6493.5</v>
      </c>
      <c r="C743" s="1">
        <f>IF(Summary!E$41=1,0,Summary!$E$31*(Summary!$E$41)*(1-Summary!$E$41)^$A742)</f>
        <v>1.7241701114243941E-71</v>
      </c>
      <c r="D743" s="1" t="str">
        <f>IF(A743&gt;Summary!$E$45,"",C743)</f>
        <v/>
      </c>
    </row>
    <row r="744" spans="1:4">
      <c r="A744">
        <f t="shared" si="141"/>
        <v>723</v>
      </c>
      <c r="B744">
        <f>Summary!$E$44*(A744-0.5)</f>
        <v>6502.5</v>
      </c>
      <c r="C744" s="1">
        <f>IF(Summary!E$41=1,0,Summary!$E$31*(Summary!$E$41)*(1-Summary!$E$41)^$A743)</f>
        <v>1.3793360891395153E-71</v>
      </c>
      <c r="D744" s="1" t="str">
        <f>IF(A744&gt;Summary!$E$45,"",C744)</f>
        <v/>
      </c>
    </row>
    <row r="745" spans="1:4">
      <c r="A745">
        <f t="shared" si="141"/>
        <v>724</v>
      </c>
      <c r="B745">
        <f>Summary!$E$44*(A745-0.5)</f>
        <v>6511.5</v>
      </c>
      <c r="C745" s="1">
        <f>IF(Summary!E$41=1,0,Summary!$E$31*(Summary!$E$41)*(1-Summary!$E$41)^$A744)</f>
        <v>1.1034688713116125E-71</v>
      </c>
      <c r="D745" s="1" t="str">
        <f>IF(A745&gt;Summary!$E$45,"",C745)</f>
        <v/>
      </c>
    </row>
    <row r="746" spans="1:4">
      <c r="A746">
        <f t="shared" si="141"/>
        <v>725</v>
      </c>
      <c r="B746">
        <f>Summary!$E$44*(A746-0.5)</f>
        <v>6520.5</v>
      </c>
      <c r="C746" s="1">
        <f>IF(Summary!E$41=1,0,Summary!$E$31*(Summary!$E$41)*(1-Summary!$E$41)^$A745)</f>
        <v>8.8277509704929011E-72</v>
      </c>
      <c r="D746" s="1" t="str">
        <f>IF(A746&gt;Summary!$E$45,"",C746)</f>
        <v/>
      </c>
    </row>
    <row r="747" spans="1:4">
      <c r="A747">
        <f t="shared" si="141"/>
        <v>726</v>
      </c>
      <c r="B747">
        <f>Summary!$E$44*(A747-0.5)</f>
        <v>6529.5</v>
      </c>
      <c r="C747" s="1">
        <f>IF(Summary!E$41=1,0,Summary!$E$31*(Summary!$E$41)*(1-Summary!$E$41)^$A746)</f>
        <v>7.0622007763943227E-72</v>
      </c>
      <c r="D747" s="1" t="str">
        <f>IF(A747&gt;Summary!$E$45,"",C747)</f>
        <v/>
      </c>
    </row>
    <row r="748" spans="1:4">
      <c r="A748">
        <f t="shared" si="141"/>
        <v>727</v>
      </c>
      <c r="B748">
        <f>Summary!$E$44*(A748-0.5)</f>
        <v>6538.5</v>
      </c>
      <c r="C748" s="1">
        <f>IF(Summary!E$41=1,0,Summary!$E$31*(Summary!$E$41)*(1-Summary!$E$41)^$A747)</f>
        <v>5.6497606211154581E-72</v>
      </c>
      <c r="D748" s="1" t="str">
        <f>IF(A748&gt;Summary!$E$45,"",C748)</f>
        <v/>
      </c>
    </row>
    <row r="749" spans="1:4">
      <c r="A749">
        <f t="shared" si="141"/>
        <v>728</v>
      </c>
      <c r="B749">
        <f>Summary!$E$44*(A749-0.5)</f>
        <v>6547.5</v>
      </c>
      <c r="C749" s="1">
        <f>IF(Summary!E$41=1,0,Summary!$E$31*(Summary!$E$41)*(1-Summary!$E$41)^$A748)</f>
        <v>4.5198084968923669E-72</v>
      </c>
      <c r="D749" s="1" t="str">
        <f>IF(A749&gt;Summary!$E$45,"",C749)</f>
        <v/>
      </c>
    </row>
    <row r="750" spans="1:4">
      <c r="A750">
        <f t="shared" si="141"/>
        <v>729</v>
      </c>
      <c r="B750">
        <f>Summary!$E$44*(A750-0.5)</f>
        <v>6556.5</v>
      </c>
      <c r="C750" s="1">
        <f>IF(Summary!E$41=1,0,Summary!$E$31*(Summary!$E$41)*(1-Summary!$E$41)^$A749)</f>
        <v>3.615846797513894E-72</v>
      </c>
      <c r="D750" s="1" t="str">
        <f>IF(A750&gt;Summary!$E$45,"",C750)</f>
        <v/>
      </c>
    </row>
    <row r="751" spans="1:4">
      <c r="A751">
        <f t="shared" si="141"/>
        <v>730</v>
      </c>
      <c r="B751">
        <f>Summary!$E$44*(A751-0.5)</f>
        <v>6565.5</v>
      </c>
      <c r="C751" s="1">
        <f>IF(Summary!E$41=1,0,Summary!$E$31*(Summary!$E$41)*(1-Summary!$E$41)^$A750)</f>
        <v>2.8926774380111151E-72</v>
      </c>
      <c r="D751" s="1" t="str">
        <f>IF(A751&gt;Summary!$E$45,"",C751)</f>
        <v/>
      </c>
    </row>
    <row r="752" spans="1:4">
      <c r="A752">
        <f t="shared" si="141"/>
        <v>731</v>
      </c>
      <c r="B752">
        <f>Summary!$E$44*(A752-0.5)</f>
        <v>6574.5</v>
      </c>
      <c r="C752" s="1">
        <f>IF(Summary!E$41=1,0,Summary!$E$31*(Summary!$E$41)*(1-Summary!$E$41)^$A751)</f>
        <v>2.3141419504088922E-72</v>
      </c>
      <c r="D752" s="1" t="str">
        <f>IF(A752&gt;Summary!$E$45,"",C752)</f>
        <v/>
      </c>
    </row>
    <row r="753" spans="1:4">
      <c r="A753">
        <f t="shared" si="141"/>
        <v>732</v>
      </c>
      <c r="B753">
        <f>Summary!$E$44*(A753-0.5)</f>
        <v>6583.5</v>
      </c>
      <c r="C753" s="1">
        <f>IF(Summary!E$41=1,0,Summary!$E$31*(Summary!$E$41)*(1-Summary!$E$41)^$A752)</f>
        <v>1.8513135603271138E-72</v>
      </c>
      <c r="D753" s="1" t="str">
        <f>IF(A753&gt;Summary!$E$45,"",C753)</f>
        <v/>
      </c>
    </row>
    <row r="754" spans="1:4">
      <c r="A754">
        <f t="shared" si="141"/>
        <v>733</v>
      </c>
      <c r="B754">
        <f>Summary!$E$44*(A754-0.5)</f>
        <v>6592.5</v>
      </c>
      <c r="C754" s="1">
        <f>IF(Summary!E$41=1,0,Summary!$E$31*(Summary!$E$41)*(1-Summary!$E$41)^$A753)</f>
        <v>1.4810508482616918E-72</v>
      </c>
      <c r="D754" s="1" t="str">
        <f>IF(A754&gt;Summary!$E$45,"",C754)</f>
        <v/>
      </c>
    </row>
    <row r="755" spans="1:4">
      <c r="A755">
        <f t="shared" si="141"/>
        <v>734</v>
      </c>
      <c r="B755">
        <f>Summary!$E$44*(A755-0.5)</f>
        <v>6601.5</v>
      </c>
      <c r="C755" s="1">
        <f>IF(Summary!E$41=1,0,Summary!$E$31*(Summary!$E$41)*(1-Summary!$E$41)^$A754)</f>
        <v>1.1848406786093537E-72</v>
      </c>
      <c r="D755" s="1" t="str">
        <f>IF(A755&gt;Summary!$E$45,"",C755)</f>
        <v/>
      </c>
    </row>
    <row r="756" spans="1:4">
      <c r="A756">
        <f t="shared" si="141"/>
        <v>735</v>
      </c>
      <c r="B756">
        <f>Summary!$E$44*(A756-0.5)</f>
        <v>6610.5</v>
      </c>
      <c r="C756" s="1">
        <f>IF(Summary!E$41=1,0,Summary!$E$31*(Summary!$E$41)*(1-Summary!$E$41)^$A755)</f>
        <v>9.478725428874827E-73</v>
      </c>
      <c r="D756" s="1" t="str">
        <f>IF(A756&gt;Summary!$E$45,"",C756)</f>
        <v/>
      </c>
    </row>
    <row r="757" spans="1:4">
      <c r="A757">
        <f t="shared" si="141"/>
        <v>736</v>
      </c>
      <c r="B757">
        <f>Summary!$E$44*(A757-0.5)</f>
        <v>6619.5</v>
      </c>
      <c r="C757" s="1">
        <f>IF(Summary!E$41=1,0,Summary!$E$31*(Summary!$E$41)*(1-Summary!$E$41)^$A756)</f>
        <v>7.5829803430998641E-73</v>
      </c>
      <c r="D757" s="1" t="str">
        <f>IF(A757&gt;Summary!$E$45,"",C757)</f>
        <v/>
      </c>
    </row>
    <row r="758" spans="1:4">
      <c r="A758">
        <f t="shared" si="141"/>
        <v>737</v>
      </c>
      <c r="B758">
        <f>Summary!$E$44*(A758-0.5)</f>
        <v>6628.5</v>
      </c>
      <c r="C758" s="1">
        <f>IF(Summary!E$41=1,0,Summary!$E$31*(Summary!$E$41)*(1-Summary!$E$41)^$A757)</f>
        <v>6.0663842744798913E-73</v>
      </c>
      <c r="D758" s="1" t="str">
        <f>IF(A758&gt;Summary!$E$45,"",C758)</f>
        <v/>
      </c>
    </row>
    <row r="759" spans="1:4">
      <c r="A759">
        <f t="shared" si="141"/>
        <v>738</v>
      </c>
      <c r="B759">
        <f>Summary!$E$44*(A759-0.5)</f>
        <v>6637.5</v>
      </c>
      <c r="C759" s="1">
        <f>IF(Summary!E$41=1,0,Summary!$E$31*(Summary!$E$41)*(1-Summary!$E$41)^$A758)</f>
        <v>4.853107419583913E-73</v>
      </c>
      <c r="D759" s="1" t="str">
        <f>IF(A759&gt;Summary!$E$45,"",C759)</f>
        <v/>
      </c>
    </row>
    <row r="760" spans="1:4">
      <c r="A760">
        <f t="shared" si="141"/>
        <v>739</v>
      </c>
      <c r="B760">
        <f>Summary!$E$44*(A760-0.5)</f>
        <v>6646.5</v>
      </c>
      <c r="C760" s="1">
        <f>IF(Summary!E$41=1,0,Summary!$E$31*(Summary!$E$41)*(1-Summary!$E$41)^$A759)</f>
        <v>3.8824859356671322E-73</v>
      </c>
      <c r="D760" s="1" t="str">
        <f>IF(A760&gt;Summary!$E$45,"",C760)</f>
        <v/>
      </c>
    </row>
    <row r="761" spans="1:4">
      <c r="A761">
        <f t="shared" si="141"/>
        <v>740</v>
      </c>
      <c r="B761">
        <f>Summary!$E$44*(A761-0.5)</f>
        <v>6655.5</v>
      </c>
      <c r="C761" s="1">
        <f>IF(Summary!E$41=1,0,Summary!$E$31*(Summary!$E$41)*(1-Summary!$E$41)^$A760)</f>
        <v>3.1059887485337054E-73</v>
      </c>
      <c r="D761" s="1" t="str">
        <f>IF(A761&gt;Summary!$E$45,"",C761)</f>
        <v/>
      </c>
    </row>
    <row r="762" spans="1:4">
      <c r="A762">
        <f t="shared" si="141"/>
        <v>741</v>
      </c>
      <c r="B762">
        <f>Summary!$E$44*(A762-0.5)</f>
        <v>6664.5</v>
      </c>
      <c r="C762" s="1">
        <f>IF(Summary!E$41=1,0,Summary!$E$31*(Summary!$E$41)*(1-Summary!$E$41)^$A761)</f>
        <v>2.4847909988269648E-73</v>
      </c>
      <c r="D762" s="1" t="str">
        <f>IF(A762&gt;Summary!$E$45,"",C762)</f>
        <v/>
      </c>
    </row>
    <row r="763" spans="1:4">
      <c r="A763">
        <f t="shared" si="141"/>
        <v>742</v>
      </c>
      <c r="B763">
        <f>Summary!$E$44*(A763-0.5)</f>
        <v>6673.5</v>
      </c>
      <c r="C763" s="1">
        <f>IF(Summary!E$41=1,0,Summary!$E$31*(Summary!$E$41)*(1-Summary!$E$41)^$A762)</f>
        <v>1.9878327990615717E-73</v>
      </c>
      <c r="D763" s="1" t="str">
        <f>IF(A763&gt;Summary!$E$45,"",C763)</f>
        <v/>
      </c>
    </row>
    <row r="764" spans="1:4">
      <c r="A764">
        <f t="shared" si="141"/>
        <v>743</v>
      </c>
      <c r="B764">
        <f>Summary!$E$44*(A764-0.5)</f>
        <v>6682.5</v>
      </c>
      <c r="C764" s="1">
        <f>IF(Summary!E$41=1,0,Summary!$E$31*(Summary!$E$41)*(1-Summary!$E$41)^$A763)</f>
        <v>1.5902662392492574E-73</v>
      </c>
      <c r="D764" s="1" t="str">
        <f>IF(A764&gt;Summary!$E$45,"",C764)</f>
        <v/>
      </c>
    </row>
    <row r="765" spans="1:4">
      <c r="A765">
        <f t="shared" si="141"/>
        <v>744</v>
      </c>
      <c r="B765">
        <f>Summary!$E$44*(A765-0.5)</f>
        <v>6691.5</v>
      </c>
      <c r="C765" s="1">
        <f>IF(Summary!E$41=1,0,Summary!$E$31*(Summary!$E$41)*(1-Summary!$E$41)^$A764)</f>
        <v>1.2722129913994062E-73</v>
      </c>
      <c r="D765" s="1" t="str">
        <f>IF(A765&gt;Summary!$E$45,"",C765)</f>
        <v/>
      </c>
    </row>
    <row r="766" spans="1:4">
      <c r="A766">
        <f t="shared" si="141"/>
        <v>745</v>
      </c>
      <c r="B766">
        <f>Summary!$E$44*(A766-0.5)</f>
        <v>6700.5</v>
      </c>
      <c r="C766" s="1">
        <f>IF(Summary!E$41=1,0,Summary!$E$31*(Summary!$E$41)*(1-Summary!$E$41)^$A765)</f>
        <v>1.0177703931195252E-73</v>
      </c>
      <c r="D766" s="1" t="str">
        <f>IF(A766&gt;Summary!$E$45,"",C766)</f>
        <v/>
      </c>
    </row>
    <row r="767" spans="1:4">
      <c r="A767">
        <f t="shared" si="141"/>
        <v>746</v>
      </c>
      <c r="B767">
        <f>Summary!$E$44*(A767-0.5)</f>
        <v>6709.5</v>
      </c>
      <c r="C767" s="1">
        <f>IF(Summary!E$41=1,0,Summary!$E$31*(Summary!$E$41)*(1-Summary!$E$41)^$A766)</f>
        <v>8.1421631449562011E-74</v>
      </c>
      <c r="D767" s="1" t="str">
        <f>IF(A767&gt;Summary!$E$45,"",C767)</f>
        <v/>
      </c>
    </row>
    <row r="768" spans="1:4">
      <c r="A768">
        <f t="shared" si="141"/>
        <v>747</v>
      </c>
      <c r="B768">
        <f>Summary!$E$44*(A768-0.5)</f>
        <v>6718.5</v>
      </c>
      <c r="C768" s="1">
        <f>IF(Summary!E$41=1,0,Summary!$E$31*(Summary!$E$41)*(1-Summary!$E$41)^$A767)</f>
        <v>6.5137305159649621E-74</v>
      </c>
      <c r="D768" s="1" t="str">
        <f>IF(A768&gt;Summary!$E$45,"",C768)</f>
        <v/>
      </c>
    </row>
    <row r="769" spans="1:4">
      <c r="A769">
        <f t="shared" si="141"/>
        <v>748</v>
      </c>
      <c r="B769">
        <f>Summary!$E$44*(A769-0.5)</f>
        <v>6727.5</v>
      </c>
      <c r="C769" s="1">
        <f>IF(Summary!E$41=1,0,Summary!$E$31*(Summary!$E$41)*(1-Summary!$E$41)^$A768)</f>
        <v>5.2109844127719695E-74</v>
      </c>
      <c r="D769" s="1" t="str">
        <f>IF(A769&gt;Summary!$E$45,"",C769)</f>
        <v/>
      </c>
    </row>
    <row r="770" spans="1:4">
      <c r="A770">
        <f t="shared" si="141"/>
        <v>749</v>
      </c>
      <c r="B770">
        <f>Summary!$E$44*(A770-0.5)</f>
        <v>6736.5</v>
      </c>
      <c r="C770" s="1">
        <f>IF(Summary!E$41=1,0,Summary!$E$31*(Summary!$E$41)*(1-Summary!$E$41)^$A769)</f>
        <v>4.1687875302175774E-74</v>
      </c>
      <c r="D770" s="1" t="str">
        <f>IF(A770&gt;Summary!$E$45,"",C770)</f>
        <v/>
      </c>
    </row>
    <row r="771" spans="1:4">
      <c r="A771">
        <f t="shared" si="141"/>
        <v>750</v>
      </c>
      <c r="B771">
        <f>Summary!$E$44*(A771-0.5)</f>
        <v>6745.5</v>
      </c>
      <c r="C771" s="1">
        <f>IF(Summary!E$41=1,0,Summary!$E$31*(Summary!$E$41)*(1-Summary!$E$41)^$A770)</f>
        <v>3.335030024174062E-74</v>
      </c>
      <c r="D771" s="1" t="str">
        <f>IF(A771&gt;Summary!$E$45,"",C771)</f>
        <v/>
      </c>
    </row>
    <row r="772" spans="1:4">
      <c r="A772">
        <f t="shared" si="141"/>
        <v>751</v>
      </c>
      <c r="B772">
        <f>Summary!$E$44*(A772-0.5)</f>
        <v>6754.5</v>
      </c>
      <c r="C772" s="1">
        <f>IF(Summary!E$41=1,0,Summary!$E$31*(Summary!$E$41)*(1-Summary!$E$41)^$A771)</f>
        <v>2.6680240193392496E-74</v>
      </c>
      <c r="D772" s="1" t="str">
        <f>IF(A772&gt;Summary!$E$45,"",C772)</f>
        <v/>
      </c>
    </row>
    <row r="773" spans="1:4">
      <c r="A773">
        <f t="shared" si="141"/>
        <v>752</v>
      </c>
      <c r="B773">
        <f>Summary!$E$44*(A773-0.5)</f>
        <v>6763.5</v>
      </c>
      <c r="C773" s="1">
        <f>IF(Summary!E$41=1,0,Summary!$E$31*(Summary!$E$41)*(1-Summary!$E$41)^$A772)</f>
        <v>2.1344192154713996E-74</v>
      </c>
      <c r="D773" s="1" t="str">
        <f>IF(A773&gt;Summary!$E$45,"",C773)</f>
        <v/>
      </c>
    </row>
    <row r="774" spans="1:4">
      <c r="A774">
        <f t="shared" si="141"/>
        <v>753</v>
      </c>
      <c r="B774">
        <f>Summary!$E$44*(A774-0.5)</f>
        <v>6772.5</v>
      </c>
      <c r="C774" s="1">
        <f>IF(Summary!E$41=1,0,Summary!$E$31*(Summary!$E$41)*(1-Summary!$E$41)^$A773)</f>
        <v>1.7075353723771201E-74</v>
      </c>
      <c r="D774" s="1" t="str">
        <f>IF(A774&gt;Summary!$E$45,"",C774)</f>
        <v/>
      </c>
    </row>
    <row r="775" spans="1:4">
      <c r="A775">
        <f t="shared" si="141"/>
        <v>754</v>
      </c>
      <c r="B775">
        <f>Summary!$E$44*(A775-0.5)</f>
        <v>6781.5</v>
      </c>
      <c r="C775" s="1">
        <f>IF(Summary!E$41=1,0,Summary!$E$31*(Summary!$E$41)*(1-Summary!$E$41)^$A774)</f>
        <v>1.3660282979016962E-74</v>
      </c>
      <c r="D775" s="1" t="str">
        <f>IF(A775&gt;Summary!$E$45,"",C775)</f>
        <v/>
      </c>
    </row>
    <row r="776" spans="1:4">
      <c r="A776">
        <f t="shared" si="141"/>
        <v>755</v>
      </c>
      <c r="B776">
        <f>Summary!$E$44*(A776-0.5)</f>
        <v>6790.5</v>
      </c>
      <c r="C776" s="1">
        <f>IF(Summary!E$41=1,0,Summary!$E$31*(Summary!$E$41)*(1-Summary!$E$41)^$A775)</f>
        <v>1.0928226383213572E-74</v>
      </c>
      <c r="D776" s="1" t="str">
        <f>IF(A776&gt;Summary!$E$45,"",C776)</f>
        <v/>
      </c>
    </row>
    <row r="777" spans="1:4">
      <c r="A777">
        <f t="shared" si="141"/>
        <v>756</v>
      </c>
      <c r="B777">
        <f>Summary!$E$44*(A777-0.5)</f>
        <v>6799.5</v>
      </c>
      <c r="C777" s="1">
        <f>IF(Summary!E$41=1,0,Summary!$E$31*(Summary!$E$41)*(1-Summary!$E$41)^$A776)</f>
        <v>8.7425811065708573E-75</v>
      </c>
      <c r="D777" s="1" t="str">
        <f>IF(A777&gt;Summary!$E$45,"",C777)</f>
        <v/>
      </c>
    </row>
    <row r="778" spans="1:4">
      <c r="A778">
        <f t="shared" si="141"/>
        <v>757</v>
      </c>
      <c r="B778">
        <f>Summary!$E$44*(A778-0.5)</f>
        <v>6808.5</v>
      </c>
      <c r="C778" s="1">
        <f>IF(Summary!E$41=1,0,Summary!$E$31*(Summary!$E$41)*(1-Summary!$E$41)^$A777)</f>
        <v>6.9940648852566886E-75</v>
      </c>
      <c r="D778" s="1" t="str">
        <f>IF(A778&gt;Summary!$E$45,"",C778)</f>
        <v/>
      </c>
    </row>
    <row r="779" spans="1:4">
      <c r="A779">
        <f t="shared" si="141"/>
        <v>758</v>
      </c>
      <c r="B779">
        <f>Summary!$E$44*(A779-0.5)</f>
        <v>6817.5</v>
      </c>
      <c r="C779" s="1">
        <f>IF(Summary!E$41=1,0,Summary!$E$31*(Summary!$E$41)*(1-Summary!$E$41)^$A778)</f>
        <v>5.5952519082053522E-75</v>
      </c>
      <c r="D779" s="1" t="str">
        <f>IF(A779&gt;Summary!$E$45,"",C779)</f>
        <v/>
      </c>
    </row>
    <row r="780" spans="1:4">
      <c r="A780">
        <f t="shared" si="141"/>
        <v>759</v>
      </c>
      <c r="B780">
        <f>Summary!$E$44*(A780-0.5)</f>
        <v>6826.5</v>
      </c>
      <c r="C780" s="1">
        <f>IF(Summary!E$41=1,0,Summary!$E$31*(Summary!$E$41)*(1-Summary!$E$41)^$A779)</f>
        <v>4.4762015265642814E-75</v>
      </c>
      <c r="D780" s="1" t="str">
        <f>IF(A780&gt;Summary!$E$45,"",C780)</f>
        <v/>
      </c>
    </row>
    <row r="781" spans="1:4">
      <c r="A781">
        <f t="shared" si="141"/>
        <v>760</v>
      </c>
      <c r="B781">
        <f>Summary!$E$44*(A781-0.5)</f>
        <v>6835.5</v>
      </c>
      <c r="C781" s="1">
        <f>IF(Summary!E$41=1,0,Summary!$E$31*(Summary!$E$41)*(1-Summary!$E$41)^$A780)</f>
        <v>3.5809612212514254E-75</v>
      </c>
      <c r="D781" s="1" t="str">
        <f>IF(A781&gt;Summary!$E$45,"",C781)</f>
        <v/>
      </c>
    </row>
    <row r="782" spans="1:4">
      <c r="A782">
        <f t="shared" si="141"/>
        <v>761</v>
      </c>
      <c r="B782">
        <f>Summary!$E$44*(A782-0.5)</f>
        <v>6844.5</v>
      </c>
      <c r="C782" s="1">
        <f>IF(Summary!E$41=1,0,Summary!$E$31*(Summary!$E$41)*(1-Summary!$E$41)^$A781)</f>
        <v>2.8647689770011399E-75</v>
      </c>
      <c r="D782" s="1" t="str">
        <f>IF(A782&gt;Summary!$E$45,"",C782)</f>
        <v/>
      </c>
    </row>
    <row r="783" spans="1:4">
      <c r="A783">
        <f t="shared" si="141"/>
        <v>762</v>
      </c>
      <c r="B783">
        <f>Summary!$E$44*(A783-0.5)</f>
        <v>6853.5</v>
      </c>
      <c r="C783" s="1">
        <f>IF(Summary!E$41=1,0,Summary!$E$31*(Summary!$E$41)*(1-Summary!$E$41)^$A782)</f>
        <v>2.2918151816009123E-75</v>
      </c>
      <c r="D783" s="1" t="str">
        <f>IF(A783&gt;Summary!$E$45,"",C783)</f>
        <v/>
      </c>
    </row>
    <row r="784" spans="1:4">
      <c r="A784">
        <f t="shared" si="141"/>
        <v>763</v>
      </c>
      <c r="B784">
        <f>Summary!$E$44*(A784-0.5)</f>
        <v>6862.5</v>
      </c>
      <c r="C784" s="1">
        <f>IF(Summary!E$41=1,0,Summary!$E$31*(Summary!$E$41)*(1-Summary!$E$41)^$A783)</f>
        <v>1.8334521452807303E-75</v>
      </c>
      <c r="D784" s="1" t="str">
        <f>IF(A784&gt;Summary!$E$45,"",C784)</f>
        <v/>
      </c>
    </row>
    <row r="785" spans="1:4">
      <c r="A785">
        <f t="shared" si="141"/>
        <v>764</v>
      </c>
      <c r="B785">
        <f>Summary!$E$44*(A785-0.5)</f>
        <v>6871.5</v>
      </c>
      <c r="C785" s="1">
        <f>IF(Summary!E$41=1,0,Summary!$E$31*(Summary!$E$41)*(1-Summary!$E$41)^$A784)</f>
        <v>1.4667617162245843E-75</v>
      </c>
      <c r="D785" s="1" t="str">
        <f>IF(A785&gt;Summary!$E$45,"",C785)</f>
        <v/>
      </c>
    </row>
    <row r="786" spans="1:4">
      <c r="A786">
        <f t="shared" si="141"/>
        <v>765</v>
      </c>
      <c r="B786">
        <f>Summary!$E$44*(A786-0.5)</f>
        <v>6880.5</v>
      </c>
      <c r="C786" s="1">
        <f>IF(Summary!E$41=1,0,Summary!$E$31*(Summary!$E$41)*(1-Summary!$E$41)^$A785)</f>
        <v>1.1734093729796679E-75</v>
      </c>
      <c r="D786" s="1" t="str">
        <f>IF(A786&gt;Summary!$E$45,"",C786)</f>
        <v/>
      </c>
    </row>
    <row r="787" spans="1:4">
      <c r="A787">
        <f t="shared" si="141"/>
        <v>766</v>
      </c>
      <c r="B787">
        <f>Summary!$E$44*(A787-0.5)</f>
        <v>6889.5</v>
      </c>
      <c r="C787" s="1">
        <f>IF(Summary!E$41=1,0,Summary!$E$31*(Summary!$E$41)*(1-Summary!$E$41)^$A786)</f>
        <v>9.3872749838373434E-76</v>
      </c>
      <c r="D787" s="1" t="str">
        <f>IF(A787&gt;Summary!$E$45,"",C787)</f>
        <v/>
      </c>
    </row>
    <row r="788" spans="1:4">
      <c r="A788">
        <f t="shared" si="141"/>
        <v>767</v>
      </c>
      <c r="B788">
        <f>Summary!$E$44*(A788-0.5)</f>
        <v>6898.5</v>
      </c>
      <c r="C788" s="1">
        <f>IF(Summary!E$41=1,0,Summary!$E$31*(Summary!$E$41)*(1-Summary!$E$41)^$A787)</f>
        <v>7.5098199870698735E-76</v>
      </c>
      <c r="D788" s="1" t="str">
        <f>IF(A788&gt;Summary!$E$45,"",C788)</f>
        <v/>
      </c>
    </row>
    <row r="789" spans="1:4">
      <c r="A789">
        <f t="shared" si="141"/>
        <v>768</v>
      </c>
      <c r="B789">
        <f>Summary!$E$44*(A789-0.5)</f>
        <v>6907.5</v>
      </c>
      <c r="C789" s="1">
        <f>IF(Summary!E$41=1,0,Summary!$E$31*(Summary!$E$41)*(1-Summary!$E$41)^$A788)</f>
        <v>6.0078559896559005E-76</v>
      </c>
      <c r="D789" s="1" t="str">
        <f>IF(A789&gt;Summary!$E$45,"",C789)</f>
        <v/>
      </c>
    </row>
    <row r="790" spans="1:4">
      <c r="A790">
        <f t="shared" si="141"/>
        <v>769</v>
      </c>
      <c r="B790">
        <f>Summary!$E$44*(A790-0.5)</f>
        <v>6916.5</v>
      </c>
      <c r="C790" s="1">
        <f>IF(Summary!E$41=1,0,Summary!$E$31*(Summary!$E$41)*(1-Summary!$E$41)^$A789)</f>
        <v>4.8062847917247202E-76</v>
      </c>
      <c r="D790" s="1" t="str">
        <f>IF(A790&gt;Summary!$E$45,"",C790)</f>
        <v/>
      </c>
    </row>
    <row r="791" spans="1:4">
      <c r="A791">
        <f t="shared" ref="A791:A801" si="142">A790+1</f>
        <v>770</v>
      </c>
      <c r="B791">
        <f>Summary!$E$44*(A791-0.5)</f>
        <v>6925.5</v>
      </c>
      <c r="C791" s="1">
        <f>IF(Summary!E$41=1,0,Summary!$E$31*(Summary!$E$41)*(1-Summary!$E$41)^$A790)</f>
        <v>3.8450278333797763E-76</v>
      </c>
      <c r="D791" s="1" t="str">
        <f>IF(A791&gt;Summary!$E$45,"",C791)</f>
        <v/>
      </c>
    </row>
    <row r="792" spans="1:4">
      <c r="A792">
        <f t="shared" si="142"/>
        <v>771</v>
      </c>
      <c r="B792">
        <f>Summary!$E$44*(A792-0.5)</f>
        <v>6934.5</v>
      </c>
      <c r="C792" s="1">
        <f>IF(Summary!E$41=1,0,Summary!$E$31*(Summary!$E$41)*(1-Summary!$E$41)^$A791)</f>
        <v>3.0760222667038213E-76</v>
      </c>
      <c r="D792" s="1" t="str">
        <f>IF(A792&gt;Summary!$E$45,"",C792)</f>
        <v/>
      </c>
    </row>
    <row r="793" spans="1:4">
      <c r="A793">
        <f t="shared" si="142"/>
        <v>772</v>
      </c>
      <c r="B793">
        <f>Summary!$E$44*(A793-0.5)</f>
        <v>6943.5</v>
      </c>
      <c r="C793" s="1">
        <f>IF(Summary!E$41=1,0,Summary!$E$31*(Summary!$E$41)*(1-Summary!$E$41)^$A792)</f>
        <v>2.4608178133630573E-76</v>
      </c>
      <c r="D793" s="1" t="str">
        <f>IF(A793&gt;Summary!$E$45,"",C793)</f>
        <v/>
      </c>
    </row>
    <row r="794" spans="1:4">
      <c r="A794">
        <f t="shared" si="142"/>
        <v>773</v>
      </c>
      <c r="B794">
        <f>Summary!$E$44*(A794-0.5)</f>
        <v>6952.5</v>
      </c>
      <c r="C794" s="1">
        <f>IF(Summary!E$41=1,0,Summary!$E$31*(Summary!$E$41)*(1-Summary!$E$41)^$A793)</f>
        <v>1.9686542506904463E-76</v>
      </c>
      <c r="D794" s="1" t="str">
        <f>IF(A794&gt;Summary!$E$45,"",C794)</f>
        <v/>
      </c>
    </row>
    <row r="795" spans="1:4">
      <c r="A795">
        <f t="shared" si="142"/>
        <v>774</v>
      </c>
      <c r="B795">
        <f>Summary!$E$44*(A795-0.5)</f>
        <v>6961.5</v>
      </c>
      <c r="C795" s="1">
        <f>IF(Summary!E$41=1,0,Summary!$E$31*(Summary!$E$41)*(1-Summary!$E$41)^$A794)</f>
        <v>1.5749234005523573E-76</v>
      </c>
      <c r="D795" s="1" t="str">
        <f>IF(A795&gt;Summary!$E$45,"",C795)</f>
        <v/>
      </c>
    </row>
    <row r="796" spans="1:4">
      <c r="A796">
        <f t="shared" si="142"/>
        <v>775</v>
      </c>
      <c r="B796">
        <f>Summary!$E$44*(A796-0.5)</f>
        <v>6970.5</v>
      </c>
      <c r="C796" s="1">
        <f>IF(Summary!E$41=1,0,Summary!$E$31*(Summary!$E$41)*(1-Summary!$E$41)^$A795)</f>
        <v>1.2599387204418858E-76</v>
      </c>
      <c r="D796" s="1" t="str">
        <f>IF(A796&gt;Summary!$E$45,"",C796)</f>
        <v/>
      </c>
    </row>
    <row r="797" spans="1:4">
      <c r="A797">
        <f t="shared" si="142"/>
        <v>776</v>
      </c>
      <c r="B797">
        <f>Summary!$E$44*(A797-0.5)</f>
        <v>6979.5</v>
      </c>
      <c r="C797" s="1">
        <f>IF(Summary!E$41=1,0,Summary!$E$31*(Summary!$E$41)*(1-Summary!$E$41)^$A796)</f>
        <v>1.0079509763535087E-76</v>
      </c>
      <c r="D797" s="1" t="str">
        <f>IF(A797&gt;Summary!$E$45,"",C797)</f>
        <v/>
      </c>
    </row>
    <row r="798" spans="1:4">
      <c r="A798">
        <f t="shared" si="142"/>
        <v>777</v>
      </c>
      <c r="B798">
        <f>Summary!$E$44*(A798-0.5)</f>
        <v>6988.5</v>
      </c>
      <c r="C798" s="1">
        <f>IF(Summary!E$41=1,0,Summary!$E$31*(Summary!$E$41)*(1-Summary!$E$41)^$A797)</f>
        <v>8.0636078108280722E-77</v>
      </c>
      <c r="D798" s="1" t="str">
        <f>IF(A798&gt;Summary!$E$45,"",C798)</f>
        <v/>
      </c>
    </row>
    <row r="799" spans="1:4">
      <c r="A799">
        <f t="shared" si="142"/>
        <v>778</v>
      </c>
      <c r="B799">
        <f>Summary!$E$44*(A799-0.5)</f>
        <v>6997.5</v>
      </c>
      <c r="C799" s="1">
        <f>IF(Summary!E$41=1,0,Summary!$E$31*(Summary!$E$41)*(1-Summary!$E$41)^$A798)</f>
        <v>6.4508862486624573E-77</v>
      </c>
      <c r="D799" s="1" t="str">
        <f>IF(A799&gt;Summary!$E$45,"",C799)</f>
        <v/>
      </c>
    </row>
    <row r="800" spans="1:4">
      <c r="A800">
        <f t="shared" si="142"/>
        <v>779</v>
      </c>
      <c r="B800">
        <f>Summary!$E$44*(A800-0.5)</f>
        <v>7006.5</v>
      </c>
      <c r="C800" s="1">
        <f>IF(Summary!E$41=1,0,Summary!$E$31*(Summary!$E$41)*(1-Summary!$E$41)^$A799)</f>
        <v>5.1607089989299669E-77</v>
      </c>
      <c r="D800" s="1" t="str">
        <f>IF(A800&gt;Summary!$E$45,"",C800)</f>
        <v/>
      </c>
    </row>
    <row r="801" spans="1:4">
      <c r="A801">
        <f t="shared" si="142"/>
        <v>780</v>
      </c>
      <c r="B801">
        <f>Summary!$E$44*(A801-0.5)</f>
        <v>7015.5</v>
      </c>
      <c r="C801" s="1">
        <f>IF(Summary!E$41=1,0,Summary!$E$31*(Summary!$E$41)*(1-Summary!$E$41)^$A800)</f>
        <v>4.128567199143974E-77</v>
      </c>
      <c r="D801" s="1" t="str">
        <f>IF(A801&gt;Summary!$E$45,"",C801)</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8"/>
  <sheetViews>
    <sheetView workbookViewId="0">
      <selection activeCell="H14" sqref="H14"/>
    </sheetView>
  </sheetViews>
  <sheetFormatPr defaultRowHeight="12.75"/>
  <cols>
    <col min="7" max="7" width="14.28515625" bestFit="1" customWidth="1"/>
  </cols>
  <sheetData>
    <row r="1" spans="1:9">
      <c r="A1" s="3" t="s">
        <v>12</v>
      </c>
      <c r="G1" s="3" t="s">
        <v>18</v>
      </c>
    </row>
    <row r="2" spans="1:9">
      <c r="A2" s="21">
        <v>0</v>
      </c>
      <c r="B2" t="s">
        <v>13</v>
      </c>
      <c r="G2" s="22" t="s">
        <v>19</v>
      </c>
      <c r="H2">
        <v>1</v>
      </c>
    </row>
    <row r="3" spans="1:9">
      <c r="A3" s="21">
        <v>5</v>
      </c>
      <c r="B3" t="s">
        <v>14</v>
      </c>
      <c r="G3" s="22" t="s">
        <v>20</v>
      </c>
      <c r="H3">
        <v>2</v>
      </c>
    </row>
    <row r="4" spans="1:9">
      <c r="A4" s="21">
        <v>10</v>
      </c>
      <c r="B4" t="s">
        <v>15</v>
      </c>
      <c r="G4" s="22" t="s">
        <v>21</v>
      </c>
      <c r="H4">
        <v>1</v>
      </c>
      <c r="I4">
        <v>1</v>
      </c>
    </row>
    <row r="5" spans="1:9">
      <c r="A5" s="21">
        <v>20</v>
      </c>
      <c r="B5" t="s">
        <v>6</v>
      </c>
      <c r="G5" s="22" t="s">
        <v>22</v>
      </c>
      <c r="H5">
        <v>3</v>
      </c>
    </row>
    <row r="6" spans="1:9">
      <c r="A6" s="21">
        <v>30</v>
      </c>
      <c r="B6" t="s">
        <v>5</v>
      </c>
      <c r="G6" s="22" t="s">
        <v>23</v>
      </c>
      <c r="H6">
        <v>4</v>
      </c>
    </row>
    <row r="7" spans="1:9">
      <c r="A7" s="21">
        <v>45</v>
      </c>
      <c r="B7" t="s">
        <v>4</v>
      </c>
      <c r="G7" s="22" t="s">
        <v>24</v>
      </c>
      <c r="H7">
        <v>2</v>
      </c>
      <c r="I7">
        <v>2</v>
      </c>
    </row>
    <row r="8" spans="1:9">
      <c r="G8" s="22" t="s">
        <v>25</v>
      </c>
      <c r="H8">
        <v>3</v>
      </c>
      <c r="I8">
        <v>3</v>
      </c>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Overview</vt:lpstr>
      <vt:lpstr>Summary</vt:lpstr>
      <vt:lpstr>Crossing Event Calculation</vt:lpstr>
      <vt:lpstr>Lookup</vt:lpstr>
      <vt:lpstr>CrossingType</vt:lpstr>
      <vt:lpstr>Summary!Print_Area</vt:lpstr>
    </vt:vector>
  </TitlesOfParts>
  <Company>Kittelson &amp; Associates,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Parks</dc:creator>
  <cp:lastModifiedBy>Jamie Parks</cp:lastModifiedBy>
  <cp:lastPrinted>2012-11-05T21:40:26Z</cp:lastPrinted>
  <dcterms:created xsi:type="dcterms:W3CDTF">2009-03-25T23:09:00Z</dcterms:created>
  <dcterms:modified xsi:type="dcterms:W3CDTF">2012-11-16T21:32:32Z</dcterms:modified>
</cp:coreProperties>
</file>